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BE3F1F92-6FCD-4E7E-8CE0-FE9889BCC0B3}" xr6:coauthVersionLast="47" xr6:coauthVersionMax="47" xr10:uidLastSave="{00000000-0000-0000-0000-000000000000}"/>
  <bookViews>
    <workbookView xWindow="-108" yWindow="-108" windowWidth="23256" windowHeight="12456" firstSheet="2" activeTab="9" xr2:uid="{00000000-000D-0000-FFFF-FFFF00000000}"/>
  </bookViews>
  <sheets>
    <sheet name="Welcome" sheetId="1" r:id="rId1"/>
    <sheet name="Instructions" sheetId="2" r:id="rId2"/>
    <sheet name="Dashboard" sheetId="3" r:id="rId3"/>
    <sheet name="Project" sheetId="4" r:id="rId4"/>
    <sheet name="Materials" sheetId="5" r:id="rId5"/>
    <sheet name="Labour" sheetId="6" r:id="rId6"/>
    <sheet name="Equipment" sheetId="7" r:id="rId7"/>
    <sheet name="Overheads" sheetId="8" r:id="rId8"/>
    <sheet name="Risk &amp; Cont" sheetId="9" r:id="rId9"/>
    <sheet name="Money" sheetId="10" r:id="rId10"/>
    <sheet name="Proposal" sheetId="11" r:id="rId11"/>
    <sheet name="Settings" sheetId="12" r:id="rId12"/>
  </sheets>
  <definedNames>
    <definedName name="MatCat">Settings!$H$9:$H$44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7" i="8" l="1"/>
  <c r="Q17" i="8"/>
  <c r="P17" i="8"/>
  <c r="O17" i="8"/>
  <c r="Q13" i="8"/>
  <c r="P13" i="8"/>
  <c r="O13" i="8"/>
  <c r="AJ44" i="12"/>
  <c r="AD44" i="12"/>
  <c r="AC44" i="12"/>
  <c r="AJ43" i="12"/>
  <c r="AC43" i="12"/>
  <c r="AD43" i="12" s="1"/>
  <c r="AJ42" i="12"/>
  <c r="AC42" i="12"/>
  <c r="AD42" i="12" s="1"/>
  <c r="AJ41" i="12"/>
  <c r="AC41" i="12"/>
  <c r="AD41" i="12" s="1"/>
  <c r="AJ40" i="12"/>
  <c r="AD40" i="12"/>
  <c r="AC40" i="12"/>
  <c r="AJ39" i="12"/>
  <c r="AD39" i="12"/>
  <c r="AC39" i="12"/>
  <c r="AJ38" i="12"/>
  <c r="AC38" i="12"/>
  <c r="AD38" i="12" s="1"/>
  <c r="AJ37" i="12"/>
  <c r="AC37" i="12"/>
  <c r="AD37" i="12" s="1"/>
  <c r="AJ36" i="12"/>
  <c r="AD36" i="12"/>
  <c r="AC36" i="12"/>
  <c r="AJ35" i="12"/>
  <c r="AD35" i="12"/>
  <c r="AC35" i="12"/>
  <c r="AJ34" i="12"/>
  <c r="AC34" i="12"/>
  <c r="AD34" i="12" s="1"/>
  <c r="AJ33" i="12"/>
  <c r="AC33" i="12"/>
  <c r="AD33" i="12" s="1"/>
  <c r="AJ32" i="12"/>
  <c r="AD32" i="12"/>
  <c r="AC32" i="12"/>
  <c r="AJ31" i="12"/>
  <c r="AD31" i="12"/>
  <c r="AC31" i="12"/>
  <c r="AJ30" i="12"/>
  <c r="AC30" i="12"/>
  <c r="AD30" i="12" s="1"/>
  <c r="AJ29" i="12"/>
  <c r="AC29" i="12"/>
  <c r="AD29" i="12" s="1"/>
  <c r="AJ28" i="12"/>
  <c r="AD28" i="12"/>
  <c r="AC28" i="12"/>
  <c r="AJ27" i="12"/>
  <c r="AD27" i="12"/>
  <c r="AC27" i="12"/>
  <c r="AJ26" i="12"/>
  <c r="AC26" i="12"/>
  <c r="AD26" i="12" s="1"/>
  <c r="AJ25" i="12"/>
  <c r="AC25" i="12"/>
  <c r="AD25" i="12" s="1"/>
  <c r="AJ24" i="12"/>
  <c r="AD24" i="12"/>
  <c r="AC24" i="12"/>
  <c r="AJ23" i="12"/>
  <c r="AD23" i="12"/>
  <c r="AC23" i="12"/>
  <c r="AJ22" i="12"/>
  <c r="AC22" i="12"/>
  <c r="AD22" i="12" s="1"/>
  <c r="AJ21" i="12"/>
  <c r="AC21" i="12"/>
  <c r="AD21" i="12" s="1"/>
  <c r="AJ20" i="12"/>
  <c r="AD20" i="12"/>
  <c r="AC20" i="12"/>
  <c r="AJ19" i="12"/>
  <c r="AD19" i="12"/>
  <c r="AC19" i="12"/>
  <c r="AJ18" i="12"/>
  <c r="AC18" i="12"/>
  <c r="AD18" i="12" s="1"/>
  <c r="AJ17" i="12"/>
  <c r="AC17" i="12"/>
  <c r="AD17" i="12" s="1"/>
  <c r="AJ16" i="12"/>
  <c r="AD16" i="12"/>
  <c r="AC16" i="12"/>
  <c r="AJ15" i="12"/>
  <c r="AD15" i="12"/>
  <c r="AC15" i="12"/>
  <c r="AJ14" i="12"/>
  <c r="AC14" i="12"/>
  <c r="AD14" i="12" s="1"/>
  <c r="AJ13" i="12"/>
  <c r="AC13" i="12"/>
  <c r="AD13" i="12" s="1"/>
  <c r="AJ12" i="12"/>
  <c r="AC12" i="12"/>
  <c r="AD12" i="12" s="1"/>
  <c r="AJ11" i="12"/>
  <c r="AC11" i="12" s="1"/>
  <c r="AD11" i="12" s="1"/>
  <c r="AJ10" i="12"/>
  <c r="AD10" i="12"/>
  <c r="AC10" i="12"/>
  <c r="AJ9" i="12"/>
  <c r="AC9" i="12"/>
  <c r="AD9" i="12" s="1"/>
  <c r="I9" i="7" s="1" a="1"/>
  <c r="I9" i="7" s="1"/>
  <c r="K59" i="11"/>
  <c r="J58" i="11"/>
  <c r="C37" i="11"/>
  <c r="L17" i="11"/>
  <c r="J17" i="11"/>
  <c r="C17" i="11"/>
  <c r="C16" i="11"/>
  <c r="C14" i="11"/>
  <c r="I13" i="11"/>
  <c r="C13" i="11"/>
  <c r="I12" i="11"/>
  <c r="C12" i="11"/>
  <c r="B99" i="10"/>
  <c r="B100" i="10" s="1"/>
  <c r="B101" i="10" s="1"/>
  <c r="B102" i="10" s="1"/>
  <c r="B103" i="10" s="1"/>
  <c r="B104" i="10" s="1"/>
  <c r="B105" i="10" s="1"/>
  <c r="B106" i="10" s="1"/>
  <c r="B107" i="10" s="1"/>
  <c r="B108" i="10" s="1"/>
  <c r="B56" i="10"/>
  <c r="B57" i="10" s="1"/>
  <c r="B58" i="10" s="1"/>
  <c r="B59" i="10" s="1"/>
  <c r="B60" i="10" s="1"/>
  <c r="B61" i="10" s="1"/>
  <c r="B62" i="10" s="1"/>
  <c r="B63" i="10" s="1"/>
  <c r="B64" i="10" s="1"/>
  <c r="B65" i="10" s="1"/>
  <c r="B66" i="10" s="1"/>
  <c r="B67" i="10" s="1"/>
  <c r="B68" i="10" s="1"/>
  <c r="B69" i="10" s="1"/>
  <c r="B70" i="10" s="1"/>
  <c r="B71" i="10" s="1"/>
  <c r="B72" i="10" s="1"/>
  <c r="B73" i="10" s="1"/>
  <c r="B74" i="10" s="1"/>
  <c r="B75" i="10" s="1"/>
  <c r="B76" i="10" s="1"/>
  <c r="B77" i="10" s="1"/>
  <c r="B78" i="10" s="1"/>
  <c r="B79" i="10" s="1"/>
  <c r="B80" i="10" s="1"/>
  <c r="B81" i="10" s="1"/>
  <c r="B82" i="10" s="1"/>
  <c r="B83" i="10" s="1"/>
  <c r="B84" i="10" s="1"/>
  <c r="B85" i="10" s="1"/>
  <c r="B86" i="10" s="1"/>
  <c r="B87" i="10" s="1"/>
  <c r="B88" i="10" s="1"/>
  <c r="B89" i="10" s="1"/>
  <c r="B90" i="10" s="1"/>
  <c r="B91" i="10" s="1"/>
  <c r="B92" i="10" s="1"/>
  <c r="B93" i="10" s="1"/>
  <c r="B94" i="10" s="1"/>
  <c r="B95" i="10" s="1"/>
  <c r="B96" i="10" s="1"/>
  <c r="B97" i="10" s="1"/>
  <c r="B98" i="10" s="1"/>
  <c r="Q11" i="10"/>
  <c r="O11" i="10"/>
  <c r="B9" i="10"/>
  <c r="B10" i="10" s="1"/>
  <c r="B11" i="10" s="1"/>
  <c r="B12" i="10" s="1"/>
  <c r="B13" i="10" s="1"/>
  <c r="B14" i="10" s="1"/>
  <c r="B15" i="10" s="1"/>
  <c r="B16" i="10" s="1"/>
  <c r="B17" i="10" s="1"/>
  <c r="B18" i="10" s="1"/>
  <c r="B19" i="10" s="1"/>
  <c r="B20" i="10" s="1"/>
  <c r="B21" i="10" s="1"/>
  <c r="B22" i="10" s="1"/>
  <c r="B23" i="10" s="1"/>
  <c r="B24" i="10" s="1"/>
  <c r="B25" i="10" s="1"/>
  <c r="B26" i="10" s="1"/>
  <c r="B27" i="10" s="1"/>
  <c r="B28" i="10" s="1"/>
  <c r="B29" i="10" s="1"/>
  <c r="B30" i="10" s="1"/>
  <c r="B31" i="10" s="1"/>
  <c r="B32" i="10" s="1"/>
  <c r="B33" i="10" s="1"/>
  <c r="B34" i="10" s="1"/>
  <c r="B35" i="10" s="1"/>
  <c r="B36" i="10" s="1"/>
  <c r="B37" i="10" s="1"/>
  <c r="B38" i="10" s="1"/>
  <c r="B39" i="10" s="1"/>
  <c r="B40" i="10" s="1"/>
  <c r="B41" i="10" s="1"/>
  <c r="B42" i="10" s="1"/>
  <c r="B43" i="10" s="1"/>
  <c r="B44" i="10" s="1"/>
  <c r="B45" i="10" s="1"/>
  <c r="B46" i="10" s="1"/>
  <c r="B47" i="10" s="1"/>
  <c r="B48" i="10" s="1"/>
  <c r="B49" i="10" s="1"/>
  <c r="B50" i="10" s="1"/>
  <c r="B51" i="10" s="1"/>
  <c r="B52" i="10" s="1"/>
  <c r="B53" i="10" s="1"/>
  <c r="B54" i="10" s="1"/>
  <c r="B55" i="10" s="1"/>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S12" i="9"/>
  <c r="T12" i="9" s="1"/>
  <c r="P12" i="9"/>
  <c r="Q12" i="9" s="1"/>
  <c r="H12" i="9"/>
  <c r="S11" i="9"/>
  <c r="T11" i="9" s="1"/>
  <c r="P11" i="9"/>
  <c r="Q11" i="9" s="1"/>
  <c r="H11" i="9"/>
  <c r="T10" i="9"/>
  <c r="S10" i="9"/>
  <c r="P10" i="9"/>
  <c r="Q10" i="9" s="1"/>
  <c r="H10" i="9"/>
  <c r="S9" i="9"/>
  <c r="T9" i="9" s="1"/>
  <c r="Q9" i="9"/>
  <c r="P9" i="9"/>
  <c r="H9" i="9"/>
  <c r="B9" i="9"/>
  <c r="B10" i="9" s="1"/>
  <c r="B11" i="9" s="1"/>
  <c r="B12" i="9" s="1"/>
  <c r="B13" i="9" s="1"/>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O7" i="9"/>
  <c r="J109" i="8"/>
  <c r="M108" i="8"/>
  <c r="L108" i="8"/>
  <c r="K108" i="8"/>
  <c r="M107" i="8"/>
  <c r="L107" i="8"/>
  <c r="K107" i="8"/>
  <c r="M106" i="8"/>
  <c r="L106" i="8"/>
  <c r="K106" i="8"/>
  <c r="M105" i="8"/>
  <c r="L105" i="8"/>
  <c r="K105" i="8"/>
  <c r="M104" i="8"/>
  <c r="L104" i="8"/>
  <c r="K104" i="8"/>
  <c r="M103" i="8"/>
  <c r="L103" i="8"/>
  <c r="K103" i="8"/>
  <c r="M102" i="8"/>
  <c r="L102" i="8"/>
  <c r="K102" i="8"/>
  <c r="M101" i="8"/>
  <c r="L101" i="8"/>
  <c r="K101" i="8"/>
  <c r="M100" i="8"/>
  <c r="L100" i="8"/>
  <c r="K100" i="8"/>
  <c r="M99" i="8"/>
  <c r="L99" i="8"/>
  <c r="K99" i="8"/>
  <c r="M98" i="8"/>
  <c r="L98" i="8"/>
  <c r="K98" i="8"/>
  <c r="M97" i="8"/>
  <c r="L97" i="8"/>
  <c r="K97" i="8"/>
  <c r="M96" i="8"/>
  <c r="L96" i="8"/>
  <c r="K96" i="8"/>
  <c r="M95" i="8"/>
  <c r="L95" i="8"/>
  <c r="K95" i="8"/>
  <c r="M94" i="8"/>
  <c r="L94" i="8"/>
  <c r="K94" i="8"/>
  <c r="M93" i="8"/>
  <c r="L93" i="8"/>
  <c r="K93" i="8"/>
  <c r="M92" i="8"/>
  <c r="L92" i="8"/>
  <c r="K92" i="8"/>
  <c r="M91" i="8"/>
  <c r="L91" i="8"/>
  <c r="K91" i="8"/>
  <c r="M90" i="8"/>
  <c r="L90" i="8"/>
  <c r="K90" i="8"/>
  <c r="M89" i="8"/>
  <c r="L89" i="8"/>
  <c r="K89" i="8"/>
  <c r="M88" i="8"/>
  <c r="L88" i="8"/>
  <c r="K88" i="8"/>
  <c r="M87" i="8"/>
  <c r="L87" i="8"/>
  <c r="K87" i="8"/>
  <c r="M86" i="8"/>
  <c r="L86" i="8"/>
  <c r="K86" i="8"/>
  <c r="M85" i="8"/>
  <c r="L85" i="8"/>
  <c r="K85" i="8"/>
  <c r="M84" i="8"/>
  <c r="L84" i="8"/>
  <c r="K84" i="8"/>
  <c r="M83" i="8"/>
  <c r="L83" i="8"/>
  <c r="K83" i="8"/>
  <c r="M82" i="8"/>
  <c r="L82" i="8"/>
  <c r="K82" i="8"/>
  <c r="M81" i="8"/>
  <c r="L81" i="8"/>
  <c r="K81" i="8"/>
  <c r="M80" i="8"/>
  <c r="L80" i="8"/>
  <c r="K80" i="8"/>
  <c r="M79" i="8"/>
  <c r="L79" i="8"/>
  <c r="K79" i="8"/>
  <c r="M78" i="8"/>
  <c r="L78" i="8"/>
  <c r="K78" i="8"/>
  <c r="M77" i="8"/>
  <c r="L77" i="8"/>
  <c r="K77" i="8"/>
  <c r="M76" i="8"/>
  <c r="L76" i="8"/>
  <c r="K76" i="8"/>
  <c r="M75" i="8"/>
  <c r="L75" i="8"/>
  <c r="K75" i="8"/>
  <c r="M74" i="8"/>
  <c r="L74" i="8"/>
  <c r="K74" i="8"/>
  <c r="M73" i="8"/>
  <c r="L73" i="8"/>
  <c r="K73" i="8"/>
  <c r="M72" i="8"/>
  <c r="L72" i="8"/>
  <c r="K72" i="8"/>
  <c r="M71" i="8"/>
  <c r="L71" i="8"/>
  <c r="K71" i="8"/>
  <c r="M70" i="8"/>
  <c r="L70" i="8"/>
  <c r="K70" i="8"/>
  <c r="M69" i="8"/>
  <c r="L69" i="8"/>
  <c r="K69" i="8"/>
  <c r="M68" i="8"/>
  <c r="L68" i="8"/>
  <c r="K68" i="8"/>
  <c r="M67" i="8"/>
  <c r="L67" i="8"/>
  <c r="K67" i="8"/>
  <c r="M66" i="8"/>
  <c r="L66" i="8"/>
  <c r="K66" i="8"/>
  <c r="M65" i="8"/>
  <c r="L65" i="8"/>
  <c r="K65" i="8"/>
  <c r="M64" i="8"/>
  <c r="L64" i="8"/>
  <c r="K64" i="8"/>
  <c r="M63" i="8"/>
  <c r="L63" i="8"/>
  <c r="K63" i="8"/>
  <c r="M62" i="8"/>
  <c r="L62" i="8"/>
  <c r="K62" i="8"/>
  <c r="M61" i="8"/>
  <c r="L61" i="8"/>
  <c r="K61" i="8"/>
  <c r="M60" i="8"/>
  <c r="L60" i="8"/>
  <c r="K60" i="8"/>
  <c r="M59" i="8"/>
  <c r="L59" i="8"/>
  <c r="K59" i="8"/>
  <c r="M58" i="8"/>
  <c r="L58" i="8"/>
  <c r="K58" i="8"/>
  <c r="M57" i="8"/>
  <c r="L57" i="8"/>
  <c r="K57" i="8"/>
  <c r="M56" i="8"/>
  <c r="L56" i="8"/>
  <c r="K56" i="8"/>
  <c r="M55" i="8"/>
  <c r="L55" i="8"/>
  <c r="K55" i="8"/>
  <c r="M54" i="8"/>
  <c r="L54" i="8"/>
  <c r="K54" i="8"/>
  <c r="M53" i="8"/>
  <c r="L53" i="8"/>
  <c r="K53" i="8"/>
  <c r="M52" i="8"/>
  <c r="L52" i="8"/>
  <c r="K52" i="8"/>
  <c r="M51" i="8"/>
  <c r="L51" i="8"/>
  <c r="K51" i="8"/>
  <c r="M50" i="8"/>
  <c r="L50" i="8"/>
  <c r="K50" i="8"/>
  <c r="M49" i="8"/>
  <c r="L49" i="8"/>
  <c r="K49" i="8"/>
  <c r="M48" i="8"/>
  <c r="L48" i="8"/>
  <c r="K48" i="8"/>
  <c r="M47" i="8"/>
  <c r="L47" i="8"/>
  <c r="K47" i="8"/>
  <c r="M46" i="8"/>
  <c r="L46" i="8"/>
  <c r="K46" i="8"/>
  <c r="M45" i="8"/>
  <c r="L45" i="8"/>
  <c r="K45" i="8"/>
  <c r="M44" i="8"/>
  <c r="L44" i="8"/>
  <c r="K44" i="8"/>
  <c r="M43" i="8"/>
  <c r="L43" i="8"/>
  <c r="K43" i="8"/>
  <c r="M42" i="8"/>
  <c r="L42" i="8"/>
  <c r="K42" i="8"/>
  <c r="M41" i="8"/>
  <c r="L41" i="8"/>
  <c r="K41" i="8"/>
  <c r="M40" i="8"/>
  <c r="L40" i="8"/>
  <c r="K40" i="8"/>
  <c r="M39" i="8"/>
  <c r="L39" i="8"/>
  <c r="K39" i="8"/>
  <c r="M38" i="8"/>
  <c r="L38" i="8"/>
  <c r="K38" i="8"/>
  <c r="M37" i="8"/>
  <c r="L37" i="8"/>
  <c r="K37" i="8"/>
  <c r="M36" i="8"/>
  <c r="L36" i="8"/>
  <c r="K36" i="8"/>
  <c r="M35" i="8"/>
  <c r="L35" i="8"/>
  <c r="K35" i="8"/>
  <c r="M34" i="8"/>
  <c r="L34" i="8"/>
  <c r="K34" i="8"/>
  <c r="M33" i="8"/>
  <c r="L33" i="8"/>
  <c r="K33" i="8"/>
  <c r="M32" i="8"/>
  <c r="L32" i="8"/>
  <c r="K32" i="8"/>
  <c r="M31" i="8"/>
  <c r="L31" i="8"/>
  <c r="K31" i="8"/>
  <c r="M30" i="8"/>
  <c r="L30" i="8"/>
  <c r="K30" i="8"/>
  <c r="M29" i="8"/>
  <c r="L29" i="8"/>
  <c r="K29" i="8"/>
  <c r="M28" i="8"/>
  <c r="L28" i="8"/>
  <c r="K28" i="8"/>
  <c r="M27" i="8"/>
  <c r="L27" i="8"/>
  <c r="K27" i="8"/>
  <c r="M26" i="8"/>
  <c r="L26" i="8"/>
  <c r="K26" i="8"/>
  <c r="M25" i="8"/>
  <c r="L25" i="8"/>
  <c r="K25" i="8"/>
  <c r="M24" i="8"/>
  <c r="L24" i="8"/>
  <c r="K24" i="8"/>
  <c r="M23" i="8"/>
  <c r="L23" i="8"/>
  <c r="K23" i="8"/>
  <c r="M22" i="8"/>
  <c r="L22" i="8"/>
  <c r="K22" i="8"/>
  <c r="M21" i="8"/>
  <c r="L21" i="8"/>
  <c r="K21" i="8"/>
  <c r="M20" i="8"/>
  <c r="L20" i="8"/>
  <c r="K20" i="8"/>
  <c r="M19" i="8"/>
  <c r="L19" i="8"/>
  <c r="K19" i="8"/>
  <c r="M18" i="8"/>
  <c r="L18" i="8"/>
  <c r="K18" i="8"/>
  <c r="M17" i="8"/>
  <c r="L17" i="8"/>
  <c r="K17" i="8"/>
  <c r="M16" i="8"/>
  <c r="L16" i="8"/>
  <c r="K16" i="8"/>
  <c r="M15" i="8"/>
  <c r="L15" i="8"/>
  <c r="K15" i="8"/>
  <c r="M14" i="8"/>
  <c r="L14" i="8"/>
  <c r="K14" i="8"/>
  <c r="L13" i="8"/>
  <c r="M13" i="8" s="1"/>
  <c r="K13" i="8"/>
  <c r="M12" i="8"/>
  <c r="L12" i="8"/>
  <c r="K12" i="8"/>
  <c r="L11" i="8"/>
  <c r="M11" i="8" s="1"/>
  <c r="K11" i="8"/>
  <c r="B11" i="8"/>
  <c r="B12" i="8" s="1"/>
  <c r="B13" i="8" s="1"/>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B38" i="8" s="1"/>
  <c r="B39" i="8" s="1"/>
  <c r="B40" i="8" s="1"/>
  <c r="B41" i="8" s="1"/>
  <c r="B42" i="8" s="1"/>
  <c r="B43" i="8" s="1"/>
  <c r="B44" i="8" s="1"/>
  <c r="B45" i="8" s="1"/>
  <c r="B46" i="8" s="1"/>
  <c r="B47" i="8" s="1"/>
  <c r="B48" i="8" s="1"/>
  <c r="B49" i="8" s="1"/>
  <c r="B50" i="8" s="1"/>
  <c r="B51" i="8" s="1"/>
  <c r="B52" i="8" s="1"/>
  <c r="B53" i="8" s="1"/>
  <c r="B54" i="8" s="1"/>
  <c r="B55" i="8" s="1"/>
  <c r="B56" i="8" s="1"/>
  <c r="B57" i="8" s="1"/>
  <c r="B58" i="8" s="1"/>
  <c r="B59" i="8" s="1"/>
  <c r="B60" i="8" s="1"/>
  <c r="B61" i="8" s="1"/>
  <c r="B62" i="8" s="1"/>
  <c r="B63" i="8" s="1"/>
  <c r="B64" i="8" s="1"/>
  <c r="B65" i="8" s="1"/>
  <c r="B66" i="8" s="1"/>
  <c r="B67" i="8" s="1"/>
  <c r="B68" i="8" s="1"/>
  <c r="B69" i="8" s="1"/>
  <c r="B70" i="8" s="1"/>
  <c r="B71" i="8" s="1"/>
  <c r="B72" i="8" s="1"/>
  <c r="B73" i="8" s="1"/>
  <c r="B74" i="8" s="1"/>
  <c r="B75" i="8" s="1"/>
  <c r="B76" i="8" s="1"/>
  <c r="B77" i="8" s="1"/>
  <c r="B78" i="8" s="1"/>
  <c r="B79" i="8" s="1"/>
  <c r="B80" i="8" s="1"/>
  <c r="B81" i="8" s="1"/>
  <c r="B82" i="8" s="1"/>
  <c r="B83" i="8" s="1"/>
  <c r="B84" i="8" s="1"/>
  <c r="B85" i="8" s="1"/>
  <c r="B86" i="8" s="1"/>
  <c r="B87" i="8" s="1"/>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S10" i="8"/>
  <c r="K10" i="8"/>
  <c r="L10" i="8" s="1"/>
  <c r="M10" i="8" s="1"/>
  <c r="M9" i="8"/>
  <c r="K9" i="8"/>
  <c r="L9" i="8" s="1"/>
  <c r="B9" i="8"/>
  <c r="B10" i="8" s="1"/>
  <c r="L110" i="7"/>
  <c r="J110" i="7"/>
  <c r="O109" i="7" a="1"/>
  <c r="O109" i="7"/>
  <c r="L109" i="7" a="1"/>
  <c r="L109" i="7"/>
  <c r="I109" i="7" a="1"/>
  <c r="I109" i="7" s="1"/>
  <c r="H109" i="7" a="1"/>
  <c r="H109" i="7"/>
  <c r="R108" i="7"/>
  <c r="O108" i="7" a="1"/>
  <c r="O108" i="7" s="1"/>
  <c r="M108" i="7"/>
  <c r="L108" i="7" a="1"/>
  <c r="L108" i="7"/>
  <c r="N108" i="7" s="1"/>
  <c r="P108" i="7" s="1"/>
  <c r="Q108" i="7" s="1"/>
  <c r="I108" i="7" a="1"/>
  <c r="I108" i="7"/>
  <c r="H108" i="7" a="1"/>
  <c r="H108" i="7" s="1"/>
  <c r="O107" i="7" a="1"/>
  <c r="O107" i="7"/>
  <c r="L107" i="7" a="1"/>
  <c r="L107" i="7"/>
  <c r="I107" i="7" a="1"/>
  <c r="I107" i="7"/>
  <c r="H107" i="7" a="1"/>
  <c r="H107" i="7"/>
  <c r="O106" i="7" a="1"/>
  <c r="O106" i="7" s="1"/>
  <c r="M106" i="7"/>
  <c r="L106" i="7" a="1"/>
  <c r="L106" i="7" s="1"/>
  <c r="I106" i="7" a="1"/>
  <c r="I106" i="7"/>
  <c r="H106" i="7" a="1"/>
  <c r="H106" i="7" s="1"/>
  <c r="O105" i="7" a="1"/>
  <c r="O105" i="7"/>
  <c r="M105" i="7"/>
  <c r="L105" i="7" a="1"/>
  <c r="L105" i="7"/>
  <c r="I105" i="7" a="1"/>
  <c r="I105" i="7" s="1"/>
  <c r="H105" i="7" a="1"/>
  <c r="H105" i="7"/>
  <c r="O104" i="7" a="1"/>
  <c r="O104" i="7" s="1"/>
  <c r="M104" i="7"/>
  <c r="L104" i="7" a="1"/>
  <c r="L104" i="7" s="1"/>
  <c r="I104" i="7" a="1"/>
  <c r="I104" i="7"/>
  <c r="H104" i="7" a="1"/>
  <c r="H104" i="7" s="1"/>
  <c r="R103" i="7"/>
  <c r="P103" i="7"/>
  <c r="Q103" i="7" s="1"/>
  <c r="O103" i="7" a="1"/>
  <c r="O103" i="7"/>
  <c r="N103" i="7"/>
  <c r="L103" i="7" a="1"/>
  <c r="L103" i="7"/>
  <c r="M103" i="7" s="1"/>
  <c r="I103" i="7" a="1"/>
  <c r="I103" i="7"/>
  <c r="H103" i="7" a="1"/>
  <c r="H103" i="7"/>
  <c r="O102" i="7" a="1"/>
  <c r="O102" i="7"/>
  <c r="L102" i="7" a="1"/>
  <c r="L102" i="7" s="1"/>
  <c r="I102" i="7" a="1"/>
  <c r="I102" i="7"/>
  <c r="H102" i="7" a="1"/>
  <c r="H102" i="7" s="1"/>
  <c r="O101" i="7" a="1"/>
  <c r="O101" i="7"/>
  <c r="L101" i="7" a="1"/>
  <c r="L101" i="7"/>
  <c r="I101" i="7" a="1"/>
  <c r="I101" i="7" s="1"/>
  <c r="H101" i="7" a="1"/>
  <c r="H101" i="7"/>
  <c r="R100" i="7"/>
  <c r="P100" i="7"/>
  <c r="Q100" i="7" s="1"/>
  <c r="O100" i="7" a="1"/>
  <c r="O100" i="7" s="1"/>
  <c r="M100" i="7"/>
  <c r="L100" i="7" a="1"/>
  <c r="L100" i="7"/>
  <c r="N100" i="7" s="1"/>
  <c r="I100" i="7" a="1"/>
  <c r="I100" i="7"/>
  <c r="H100" i="7" a="1"/>
  <c r="H100" i="7" s="1"/>
  <c r="O99" i="7" a="1"/>
  <c r="O99" i="7"/>
  <c r="L99" i="7" a="1"/>
  <c r="L99" i="7"/>
  <c r="M99" i="7" s="1"/>
  <c r="I99" i="7" a="1"/>
  <c r="I99" i="7"/>
  <c r="H99" i="7" a="1"/>
  <c r="H99" i="7"/>
  <c r="O98" i="7" a="1"/>
  <c r="O98" i="7" s="1"/>
  <c r="L98" i="7" a="1"/>
  <c r="L98" i="7" s="1"/>
  <c r="I98" i="7" a="1"/>
  <c r="I98" i="7"/>
  <c r="H98" i="7" a="1"/>
  <c r="H98" i="7"/>
  <c r="O97" i="7" a="1"/>
  <c r="O97" i="7"/>
  <c r="N97" i="7"/>
  <c r="P97" i="7" s="1"/>
  <c r="Q97" i="7" s="1"/>
  <c r="L97" i="7" a="1"/>
  <c r="L97" i="7"/>
  <c r="I97" i="7" a="1"/>
  <c r="I97" i="7" s="1"/>
  <c r="H97" i="7" a="1"/>
  <c r="H97" i="7"/>
  <c r="O96" i="7" a="1"/>
  <c r="O96" i="7" s="1"/>
  <c r="L96" i="7" a="1"/>
  <c r="L96" i="7" s="1"/>
  <c r="I96" i="7" a="1"/>
  <c r="I96" i="7"/>
  <c r="H96" i="7" a="1"/>
  <c r="H96" i="7" s="1"/>
  <c r="O95" i="7" a="1"/>
  <c r="O95" i="7"/>
  <c r="N95" i="7"/>
  <c r="P95" i="7" s="1"/>
  <c r="Q95" i="7" s="1"/>
  <c r="L95" i="7" a="1"/>
  <c r="L95" i="7"/>
  <c r="I95" i="7" a="1"/>
  <c r="I95" i="7"/>
  <c r="H95" i="7" a="1"/>
  <c r="H95" i="7"/>
  <c r="O94" i="7" a="1"/>
  <c r="O94" i="7" s="1"/>
  <c r="L94" i="7" a="1"/>
  <c r="L94" i="7" s="1"/>
  <c r="I94" i="7" a="1"/>
  <c r="I94" i="7"/>
  <c r="H94" i="7" a="1"/>
  <c r="H94" i="7" s="1"/>
  <c r="O93" i="7" a="1"/>
  <c r="O93" i="7"/>
  <c r="M93" i="7"/>
  <c r="L93" i="7" a="1"/>
  <c r="L93" i="7"/>
  <c r="N93" i="7" s="1"/>
  <c r="P93" i="7" s="1"/>
  <c r="Q93" i="7" s="1"/>
  <c r="I93" i="7" a="1"/>
  <c r="I93" i="7" s="1"/>
  <c r="H93" i="7" a="1"/>
  <c r="H93" i="7"/>
  <c r="O92" i="7" a="1"/>
  <c r="O92" i="7" s="1"/>
  <c r="L92" i="7" a="1"/>
  <c r="L92" i="7"/>
  <c r="I92" i="7" a="1"/>
  <c r="I92" i="7"/>
  <c r="H92" i="7" a="1"/>
  <c r="H92" i="7" s="1"/>
  <c r="O91" i="7" a="1"/>
  <c r="O91" i="7"/>
  <c r="L91" i="7" a="1"/>
  <c r="L91" i="7"/>
  <c r="I91" i="7" a="1"/>
  <c r="I91" i="7"/>
  <c r="H91" i="7" a="1"/>
  <c r="H91" i="7"/>
  <c r="O90" i="7" a="1"/>
  <c r="O90" i="7"/>
  <c r="L90" i="7" a="1"/>
  <c r="L90" i="7" s="1"/>
  <c r="I90" i="7" a="1"/>
  <c r="I90" i="7"/>
  <c r="H90" i="7" a="1"/>
  <c r="H90" i="7" s="1"/>
  <c r="O89" i="7" a="1"/>
  <c r="O89" i="7"/>
  <c r="N89" i="7"/>
  <c r="M89" i="7"/>
  <c r="L89" i="7" a="1"/>
  <c r="L89" i="7"/>
  <c r="I89" i="7" a="1"/>
  <c r="I89" i="7" s="1"/>
  <c r="H89" i="7" a="1"/>
  <c r="H89" i="7"/>
  <c r="O88" i="7" a="1"/>
  <c r="O88" i="7" s="1"/>
  <c r="L88" i="7" a="1"/>
  <c r="L88" i="7"/>
  <c r="I88" i="7" a="1"/>
  <c r="I88" i="7"/>
  <c r="H88" i="7" a="1"/>
  <c r="H88" i="7" s="1"/>
  <c r="O87" i="7" a="1"/>
  <c r="O87" i="7"/>
  <c r="N87" i="7"/>
  <c r="L87" i="7" a="1"/>
  <c r="L87" i="7"/>
  <c r="I87" i="7" a="1"/>
  <c r="I87" i="7" s="1"/>
  <c r="H87" i="7" a="1"/>
  <c r="H87" i="7"/>
  <c r="O86" i="7" a="1"/>
  <c r="O86" i="7" s="1"/>
  <c r="M86" i="7"/>
  <c r="L86" i="7" a="1"/>
  <c r="L86" i="7" s="1"/>
  <c r="I86" i="7" a="1"/>
  <c r="I86" i="7"/>
  <c r="H86" i="7" a="1"/>
  <c r="H86" i="7" s="1"/>
  <c r="O85" i="7" a="1"/>
  <c r="O85" i="7"/>
  <c r="L85" i="7" a="1"/>
  <c r="L85" i="7"/>
  <c r="I85" i="7" a="1"/>
  <c r="I85" i="7"/>
  <c r="H85" i="7" a="1"/>
  <c r="H85" i="7"/>
  <c r="O84" i="7" a="1"/>
  <c r="O84" i="7" s="1"/>
  <c r="L84" i="7" a="1"/>
  <c r="L84" i="7" s="1"/>
  <c r="I84" i="7" a="1"/>
  <c r="I84" i="7"/>
  <c r="H84" i="7" a="1"/>
  <c r="H84" i="7" s="1"/>
  <c r="P83" i="7"/>
  <c r="Q83" i="7" s="1"/>
  <c r="O83" i="7" a="1"/>
  <c r="O83" i="7"/>
  <c r="M83" i="7"/>
  <c r="L83" i="7" a="1"/>
  <c r="L83" i="7"/>
  <c r="N83" i="7" s="1"/>
  <c r="I83" i="7" a="1"/>
  <c r="I83" i="7" s="1"/>
  <c r="H83" i="7" a="1"/>
  <c r="H83" i="7"/>
  <c r="R82" i="7"/>
  <c r="P82" i="7"/>
  <c r="Q82" i="7" s="1"/>
  <c r="O82" i="7" a="1"/>
  <c r="O82" i="7" s="1"/>
  <c r="M82" i="7"/>
  <c r="L82" i="7" a="1"/>
  <c r="L82" i="7" s="1"/>
  <c r="N82" i="7" s="1"/>
  <c r="I82" i="7" a="1"/>
  <c r="I82" i="7"/>
  <c r="H82" i="7" a="1"/>
  <c r="H82" i="7" s="1"/>
  <c r="P81" i="7"/>
  <c r="Q81" i="7" s="1"/>
  <c r="O81" i="7" a="1"/>
  <c r="O81" i="7"/>
  <c r="N81" i="7"/>
  <c r="M81" i="7"/>
  <c r="L81" i="7" a="1"/>
  <c r="L81" i="7"/>
  <c r="R81" i="7" s="1"/>
  <c r="I81" i="7" a="1"/>
  <c r="I81" i="7"/>
  <c r="H81" i="7" a="1"/>
  <c r="H81" i="7"/>
  <c r="R80" i="7"/>
  <c r="P80" i="7"/>
  <c r="Q80" i="7" s="1"/>
  <c r="O80" i="7" a="1"/>
  <c r="O80" i="7" s="1"/>
  <c r="M80" i="7"/>
  <c r="L80" i="7" a="1"/>
  <c r="L80" i="7"/>
  <c r="N80" i="7" s="1"/>
  <c r="I80" i="7" a="1"/>
  <c r="I80" i="7"/>
  <c r="H80" i="7" a="1"/>
  <c r="H80" i="7" s="1"/>
  <c r="O79" i="7" a="1"/>
  <c r="O79" i="7"/>
  <c r="N79" i="7"/>
  <c r="M79" i="7"/>
  <c r="L79" i="7" a="1"/>
  <c r="L79" i="7"/>
  <c r="I79" i="7" a="1"/>
  <c r="I79" i="7" s="1"/>
  <c r="H79" i="7" a="1"/>
  <c r="H79" i="7"/>
  <c r="O78" i="7" a="1"/>
  <c r="O78" i="7" s="1"/>
  <c r="L78" i="7" a="1"/>
  <c r="L78" i="7"/>
  <c r="I78" i="7" a="1"/>
  <c r="I78" i="7"/>
  <c r="H78" i="7" a="1"/>
  <c r="H78" i="7" s="1"/>
  <c r="O77" i="7" a="1"/>
  <c r="O77" i="7"/>
  <c r="L77" i="7" a="1"/>
  <c r="L77" i="7"/>
  <c r="I77" i="7" a="1"/>
  <c r="I77" i="7"/>
  <c r="H77" i="7" a="1"/>
  <c r="H77" i="7"/>
  <c r="O76" i="7" a="1"/>
  <c r="O76" i="7" s="1"/>
  <c r="L76" i="7" a="1"/>
  <c r="L76" i="7"/>
  <c r="I76" i="7" a="1"/>
  <c r="I76" i="7"/>
  <c r="H76" i="7" a="1"/>
  <c r="H76" i="7" s="1"/>
  <c r="O75" i="7" a="1"/>
  <c r="O75" i="7"/>
  <c r="N75" i="7"/>
  <c r="M75" i="7"/>
  <c r="L75" i="7" a="1"/>
  <c r="L75" i="7"/>
  <c r="I75" i="7" a="1"/>
  <c r="I75" i="7"/>
  <c r="H75" i="7" a="1"/>
  <c r="H75" i="7"/>
  <c r="O74" i="7" a="1"/>
  <c r="O74" i="7"/>
  <c r="L74" i="7" a="1"/>
  <c r="L74" i="7" s="1"/>
  <c r="I74" i="7" a="1"/>
  <c r="I74" i="7"/>
  <c r="H74" i="7" a="1"/>
  <c r="H74" i="7" s="1"/>
  <c r="O73" i="7" a="1"/>
  <c r="O73" i="7"/>
  <c r="N73" i="7"/>
  <c r="M73" i="7"/>
  <c r="L73" i="7" a="1"/>
  <c r="L73" i="7"/>
  <c r="I73" i="7" a="1"/>
  <c r="I73" i="7" s="1"/>
  <c r="H73" i="7" a="1"/>
  <c r="H73" i="7"/>
  <c r="O72" i="7" a="1"/>
  <c r="O72" i="7"/>
  <c r="L72" i="7" a="1"/>
  <c r="L72" i="7"/>
  <c r="I72" i="7" a="1"/>
  <c r="I72" i="7"/>
  <c r="H72" i="7" a="1"/>
  <c r="H72" i="7"/>
  <c r="O71" i="7" a="1"/>
  <c r="O71" i="7"/>
  <c r="N71" i="7"/>
  <c r="L71" i="7" a="1"/>
  <c r="L71" i="7"/>
  <c r="M71" i="7" s="1"/>
  <c r="I71" i="7" a="1"/>
  <c r="I71" i="7"/>
  <c r="H71" i="7" a="1"/>
  <c r="H71" i="7"/>
  <c r="O70" i="7" a="1"/>
  <c r="O70" i="7" s="1"/>
  <c r="L70" i="7" a="1"/>
  <c r="L70" i="7"/>
  <c r="I70" i="7" a="1"/>
  <c r="I70" i="7"/>
  <c r="H70" i="7" a="1"/>
  <c r="H70" i="7"/>
  <c r="O69" i="7" a="1"/>
  <c r="O69" i="7"/>
  <c r="L69" i="7" a="1"/>
  <c r="L69" i="7"/>
  <c r="I69" i="7" a="1"/>
  <c r="I69" i="7"/>
  <c r="H69" i="7" a="1"/>
  <c r="H69" i="7"/>
  <c r="O68" i="7" a="1"/>
  <c r="O68" i="7"/>
  <c r="L68" i="7" a="1"/>
  <c r="L68" i="7" s="1"/>
  <c r="I68" i="7" a="1"/>
  <c r="I68" i="7"/>
  <c r="H68" i="7" a="1"/>
  <c r="H68" i="7" s="1"/>
  <c r="R67" i="7"/>
  <c r="P67" i="7"/>
  <c r="Q67" i="7" s="1"/>
  <c r="O67" i="7" a="1"/>
  <c r="O67" i="7"/>
  <c r="L67" i="7" a="1"/>
  <c r="L67" i="7"/>
  <c r="N67" i="7" s="1"/>
  <c r="I67" i="7" a="1"/>
  <c r="I67" i="7" s="1"/>
  <c r="H67" i="7" a="1"/>
  <c r="H67" i="7"/>
  <c r="O66" i="7" a="1"/>
  <c r="O66" i="7" s="1"/>
  <c r="M66" i="7"/>
  <c r="L66" i="7" a="1"/>
  <c r="L66" i="7" s="1"/>
  <c r="I66" i="7" a="1"/>
  <c r="I66" i="7"/>
  <c r="H66" i="7" a="1"/>
  <c r="H66" i="7"/>
  <c r="O65" i="7" a="1"/>
  <c r="O65" i="7"/>
  <c r="N65" i="7"/>
  <c r="P65" i="7" s="1"/>
  <c r="Q65" i="7" s="1"/>
  <c r="L65" i="7" a="1"/>
  <c r="L65" i="7"/>
  <c r="M65" i="7" s="1"/>
  <c r="I65" i="7" a="1"/>
  <c r="I65" i="7"/>
  <c r="H65" i="7" a="1"/>
  <c r="H65" i="7"/>
  <c r="O64" i="7" a="1"/>
  <c r="O64" i="7" s="1"/>
  <c r="N64" i="7"/>
  <c r="L64" i="7" a="1"/>
  <c r="L64" i="7"/>
  <c r="I64" i="7" a="1"/>
  <c r="I64" i="7"/>
  <c r="H64" i="7" a="1"/>
  <c r="H64" i="7"/>
  <c r="P63" i="7"/>
  <c r="Q63" i="7" s="1"/>
  <c r="O63" i="7" a="1"/>
  <c r="O63" i="7"/>
  <c r="N63" i="7"/>
  <c r="L63" i="7" a="1"/>
  <c r="L63" i="7" s="1"/>
  <c r="I63" i="7" a="1"/>
  <c r="I63" i="7"/>
  <c r="H63" i="7" a="1"/>
  <c r="H63" i="7"/>
  <c r="O62" i="7" a="1"/>
  <c r="O62" i="7"/>
  <c r="L62" i="7" a="1"/>
  <c r="L62" i="7" s="1"/>
  <c r="I62" i="7" a="1"/>
  <c r="I62" i="7"/>
  <c r="H62" i="7" a="1"/>
  <c r="H62" i="7"/>
  <c r="O61" i="7" a="1"/>
  <c r="O61" i="7" s="1"/>
  <c r="N61" i="7"/>
  <c r="L61" i="7" a="1"/>
  <c r="L61" i="7"/>
  <c r="M61" i="7" s="1"/>
  <c r="I61" i="7" a="1"/>
  <c r="I61" i="7" s="1"/>
  <c r="H61" i="7" a="1"/>
  <c r="H61" i="7" s="1"/>
  <c r="O60" i="7" a="1"/>
  <c r="O60" i="7" s="1"/>
  <c r="M60" i="7"/>
  <c r="L60" i="7" a="1"/>
  <c r="L60" i="7"/>
  <c r="I60" i="7" a="1"/>
  <c r="I60" i="7"/>
  <c r="H60" i="7" a="1"/>
  <c r="H60" i="7" s="1"/>
  <c r="R59" i="7"/>
  <c r="P59" i="7"/>
  <c r="Q59" i="7" s="1"/>
  <c r="O59" i="7" a="1"/>
  <c r="O59" i="7"/>
  <c r="N59" i="7"/>
  <c r="L59" i="7" a="1"/>
  <c r="L59" i="7"/>
  <c r="M59" i="7" s="1"/>
  <c r="I59" i="7" a="1"/>
  <c r="I59" i="7"/>
  <c r="H59" i="7" a="1"/>
  <c r="H59" i="7"/>
  <c r="O58" i="7" a="1"/>
  <c r="O58" i="7"/>
  <c r="L58" i="7" a="1"/>
  <c r="L58" i="7"/>
  <c r="I58" i="7" a="1"/>
  <c r="I58" i="7" s="1"/>
  <c r="H58" i="7" a="1"/>
  <c r="H58" i="7"/>
  <c r="O57" i="7" a="1"/>
  <c r="O57" i="7" s="1"/>
  <c r="N57" i="7"/>
  <c r="M57" i="7"/>
  <c r="L57" i="7" a="1"/>
  <c r="L57" i="7"/>
  <c r="I57" i="7" a="1"/>
  <c r="I57" i="7"/>
  <c r="H57" i="7" a="1"/>
  <c r="H57" i="7" s="1"/>
  <c r="O56" i="7" a="1"/>
  <c r="O56" i="7" s="1"/>
  <c r="L56" i="7" a="1"/>
  <c r="L56" i="7"/>
  <c r="I56" i="7" a="1"/>
  <c r="I56" i="7"/>
  <c r="H56" i="7" a="1"/>
  <c r="H56" i="7" s="1"/>
  <c r="O55" i="7" a="1"/>
  <c r="O55" i="7"/>
  <c r="N55" i="7"/>
  <c r="L55" i="7" a="1"/>
  <c r="L55" i="7"/>
  <c r="I55" i="7" a="1"/>
  <c r="I55" i="7"/>
  <c r="H55" i="7" a="1"/>
  <c r="H55" i="7"/>
  <c r="O54" i="7" a="1"/>
  <c r="O54" i="7" s="1"/>
  <c r="L54" i="7" a="1"/>
  <c r="L54" i="7"/>
  <c r="I54" i="7" a="1"/>
  <c r="I54" i="7"/>
  <c r="H54" i="7" a="1"/>
  <c r="H54" i="7"/>
  <c r="O53" i="7" a="1"/>
  <c r="O53" i="7" s="1"/>
  <c r="L53" i="7" a="1"/>
  <c r="L53" i="7"/>
  <c r="I53" i="7" a="1"/>
  <c r="I53" i="7"/>
  <c r="H53" i="7" a="1"/>
  <c r="H53" i="7" s="1"/>
  <c r="P52" i="7"/>
  <c r="Q52" i="7" s="1"/>
  <c r="O52" i="7" a="1"/>
  <c r="O52" i="7"/>
  <c r="N52" i="7"/>
  <c r="R52" i="7" s="1"/>
  <c r="M52" i="7"/>
  <c r="L52" i="7" a="1"/>
  <c r="L52" i="7"/>
  <c r="I52" i="7" a="1"/>
  <c r="I52" i="7"/>
  <c r="H52" i="7" a="1"/>
  <c r="H52" i="7"/>
  <c r="O51" i="7" a="1"/>
  <c r="O51" i="7"/>
  <c r="M51" i="7"/>
  <c r="L51" i="7" a="1"/>
  <c r="L51" i="7"/>
  <c r="I51" i="7" a="1"/>
  <c r="I51" i="7"/>
  <c r="H51" i="7" a="1"/>
  <c r="H51" i="7"/>
  <c r="R50" i="7"/>
  <c r="P50" i="7"/>
  <c r="Q50" i="7" s="1"/>
  <c r="O50" i="7" a="1"/>
  <c r="O50" i="7"/>
  <c r="M50" i="7"/>
  <c r="L50" i="7" a="1"/>
  <c r="L50" i="7"/>
  <c r="N50" i="7" s="1"/>
  <c r="I50" i="7" a="1"/>
  <c r="I50" i="7"/>
  <c r="H50" i="7" a="1"/>
  <c r="H50" i="7" s="1"/>
  <c r="Q49" i="7"/>
  <c r="P49" i="7"/>
  <c r="O49" i="7" a="1"/>
  <c r="O49" i="7" s="1"/>
  <c r="N49" i="7"/>
  <c r="M49" i="7"/>
  <c r="L49" i="7" a="1"/>
  <c r="L49" i="7"/>
  <c r="R49" i="7" s="1"/>
  <c r="I49" i="7" a="1"/>
  <c r="I49" i="7" s="1"/>
  <c r="H49" i="7" a="1"/>
  <c r="H49" i="7" s="1"/>
  <c r="O48" i="7" a="1"/>
  <c r="O48" i="7"/>
  <c r="L48" i="7" a="1"/>
  <c r="L48" i="7" s="1"/>
  <c r="I48" i="7" a="1"/>
  <c r="I48" i="7"/>
  <c r="H48" i="7" a="1"/>
  <c r="H48" i="7"/>
  <c r="O47" i="7" a="1"/>
  <c r="O47" i="7"/>
  <c r="L47" i="7" a="1"/>
  <c r="L47" i="7" s="1"/>
  <c r="I47" i="7" a="1"/>
  <c r="I47" i="7" s="1"/>
  <c r="H47" i="7" a="1"/>
  <c r="H47" i="7"/>
  <c r="R46" i="7"/>
  <c r="O46" i="7" a="1"/>
  <c r="O46" i="7" s="1"/>
  <c r="P46" i="7" s="1"/>
  <c r="Q46" i="7" s="1"/>
  <c r="M46" i="7"/>
  <c r="L46" i="7" a="1"/>
  <c r="L46" i="7"/>
  <c r="N46" i="7" s="1"/>
  <c r="I46" i="7" a="1"/>
  <c r="I46" i="7" s="1"/>
  <c r="H46" i="7" a="1"/>
  <c r="H46" i="7" s="1"/>
  <c r="O45" i="7" a="1"/>
  <c r="O45" i="7"/>
  <c r="N45" i="7"/>
  <c r="P45" i="7" s="1"/>
  <c r="Q45" i="7" s="1"/>
  <c r="L45" i="7" a="1"/>
  <c r="L45" i="7" s="1"/>
  <c r="I45" i="7" a="1"/>
  <c r="I45" i="7" s="1"/>
  <c r="H45" i="7" a="1"/>
  <c r="H45" i="7"/>
  <c r="R44" i="7"/>
  <c r="P44" i="7"/>
  <c r="Q44" i="7" s="1"/>
  <c r="O44" i="7" a="1"/>
  <c r="O44" i="7" s="1"/>
  <c r="M44" i="7"/>
  <c r="L44" i="7" a="1"/>
  <c r="L44" i="7" s="1"/>
  <c r="N44" i="7" s="1"/>
  <c r="I44" i="7" a="1"/>
  <c r="I44" i="7"/>
  <c r="H44" i="7" a="1"/>
  <c r="H44" i="7" s="1"/>
  <c r="O43" i="7" a="1"/>
  <c r="O43" i="7" s="1"/>
  <c r="L43" i="7" a="1"/>
  <c r="L43" i="7"/>
  <c r="I43" i="7" a="1"/>
  <c r="I43" i="7"/>
  <c r="H43" i="7" a="1"/>
  <c r="H43" i="7"/>
  <c r="O42" i="7" a="1"/>
  <c r="O42" i="7" s="1"/>
  <c r="L42" i="7" a="1"/>
  <c r="L42" i="7" s="1"/>
  <c r="I42" i="7" a="1"/>
  <c r="I42" i="7"/>
  <c r="H42" i="7" a="1"/>
  <c r="H42" i="7" s="1"/>
  <c r="O41" i="7" a="1"/>
  <c r="O41" i="7" s="1"/>
  <c r="L41" i="7" a="1"/>
  <c r="L41" i="7" s="1"/>
  <c r="I41" i="7" a="1"/>
  <c r="I41" i="7" s="1"/>
  <c r="H41" i="7" a="1"/>
  <c r="H41" i="7" s="1"/>
  <c r="O40" i="7" a="1"/>
  <c r="O40" i="7" s="1"/>
  <c r="N40" i="7"/>
  <c r="P40" i="7" s="1"/>
  <c r="Q40" i="7" s="1"/>
  <c r="M40" i="7"/>
  <c r="L40" i="7" a="1"/>
  <c r="L40" i="7" s="1"/>
  <c r="I40" i="7" a="1"/>
  <c r="I40" i="7"/>
  <c r="H40" i="7" a="1"/>
  <c r="H40" i="7" s="1"/>
  <c r="O39" i="7" a="1"/>
  <c r="O39" i="7"/>
  <c r="L39" i="7" a="1"/>
  <c r="L39" i="7" s="1"/>
  <c r="I39" i="7" a="1"/>
  <c r="I39" i="7"/>
  <c r="H39" i="7" a="1"/>
  <c r="H39" i="7" s="1"/>
  <c r="O38" i="7" a="1"/>
  <c r="O38" i="7"/>
  <c r="N38" i="7"/>
  <c r="P38" i="7" s="1"/>
  <c r="Q38" i="7" s="1"/>
  <c r="M38" i="7"/>
  <c r="L38" i="7" a="1"/>
  <c r="L38" i="7" s="1"/>
  <c r="I38" i="7" a="1"/>
  <c r="I38" i="7"/>
  <c r="H38" i="7" a="1"/>
  <c r="H38" i="7" s="1"/>
  <c r="O37" i="7" a="1"/>
  <c r="O37" i="7"/>
  <c r="L37" i="7" a="1"/>
  <c r="L37" i="7"/>
  <c r="I37" i="7" a="1"/>
  <c r="I37" i="7" s="1"/>
  <c r="H37" i="7" a="1"/>
  <c r="H37" i="7" s="1"/>
  <c r="R36" i="7"/>
  <c r="Q36" i="7"/>
  <c r="P36" i="7"/>
  <c r="O36" i="7" a="1"/>
  <c r="O36" i="7" s="1"/>
  <c r="N36" i="7"/>
  <c r="M36" i="7"/>
  <c r="L36" i="7" a="1"/>
  <c r="L36" i="7"/>
  <c r="I36" i="7" a="1"/>
  <c r="I36" i="7"/>
  <c r="H36" i="7" a="1"/>
  <c r="H36" i="7" s="1"/>
  <c r="O35" i="7" a="1"/>
  <c r="O35" i="7"/>
  <c r="L35" i="7" a="1"/>
  <c r="L35" i="7" s="1"/>
  <c r="I35" i="7" a="1"/>
  <c r="I35" i="7" s="1"/>
  <c r="H35" i="7" a="1"/>
  <c r="H35" i="7"/>
  <c r="O34" i="7" a="1"/>
  <c r="O34" i="7" s="1"/>
  <c r="L34" i="7" a="1"/>
  <c r="L34" i="7"/>
  <c r="I34" i="7" a="1"/>
  <c r="I34" i="7" s="1"/>
  <c r="H34" i="7" a="1"/>
  <c r="H34" i="7" s="1"/>
  <c r="O33" i="7" a="1"/>
  <c r="O33" i="7"/>
  <c r="L33" i="7" a="1"/>
  <c r="L33" i="7" s="1"/>
  <c r="I33" i="7" a="1"/>
  <c r="I33" i="7"/>
  <c r="H33" i="7" a="1"/>
  <c r="H33" i="7"/>
  <c r="O32" i="7" a="1"/>
  <c r="O32" i="7"/>
  <c r="L32" i="7" a="1"/>
  <c r="L32" i="7" s="1"/>
  <c r="I32" i="7" a="1"/>
  <c r="I32" i="7" s="1"/>
  <c r="H32" i="7" a="1"/>
  <c r="H32" i="7"/>
  <c r="O31" i="7" a="1"/>
  <c r="O31" i="7" s="1"/>
  <c r="L31" i="7" a="1"/>
  <c r="L31" i="7" s="1"/>
  <c r="I31" i="7" a="1"/>
  <c r="I31" i="7" s="1"/>
  <c r="H31" i="7" a="1"/>
  <c r="H31" i="7" s="1"/>
  <c r="R30" i="7"/>
  <c r="P30" i="7"/>
  <c r="Q30" i="7" s="1"/>
  <c r="O30" i="7" a="1"/>
  <c r="O30" i="7"/>
  <c r="N30" i="7"/>
  <c r="L30" i="7" a="1"/>
  <c r="L30" i="7"/>
  <c r="M30" i="7" s="1"/>
  <c r="I30" i="7" a="1"/>
  <c r="I30" i="7"/>
  <c r="H30" i="7" a="1"/>
  <c r="H30" i="7" s="1"/>
  <c r="O29" i="7" a="1"/>
  <c r="O29" i="7" s="1"/>
  <c r="M29" i="7"/>
  <c r="L29" i="7" a="1"/>
  <c r="L29" i="7" s="1"/>
  <c r="I29" i="7" a="1"/>
  <c r="I29" i="7"/>
  <c r="H29" i="7" a="1"/>
  <c r="H29" i="7" s="1"/>
  <c r="O28" i="7" a="1"/>
  <c r="O28" i="7"/>
  <c r="L28" i="7" a="1"/>
  <c r="L28" i="7" s="1"/>
  <c r="I28" i="7" a="1"/>
  <c r="I28" i="7" s="1"/>
  <c r="H28" i="7" a="1"/>
  <c r="H28" i="7"/>
  <c r="O27" i="7" a="1"/>
  <c r="O27" i="7" s="1"/>
  <c r="L27" i="7" a="1"/>
  <c r="L27" i="7"/>
  <c r="I27" i="7" a="1"/>
  <c r="I27" i="7" s="1"/>
  <c r="H27" i="7" a="1"/>
  <c r="H27" i="7" s="1"/>
  <c r="O26" i="7" a="1"/>
  <c r="O26" i="7" s="1"/>
  <c r="L26" i="7" a="1"/>
  <c r="L26" i="7" s="1"/>
  <c r="I26" i="7" a="1"/>
  <c r="I26" i="7" s="1"/>
  <c r="H26" i="7" a="1"/>
  <c r="H26" i="7"/>
  <c r="O25" i="7" a="1"/>
  <c r="O25" i="7"/>
  <c r="N25" i="7"/>
  <c r="P25" i="7" s="1"/>
  <c r="Q25" i="7" s="1"/>
  <c r="M25" i="7"/>
  <c r="L25" i="7" a="1"/>
  <c r="L25" i="7" s="1"/>
  <c r="I25" i="7" a="1"/>
  <c r="I25" i="7" s="1"/>
  <c r="H25" i="7" a="1"/>
  <c r="H25" i="7" s="1"/>
  <c r="O24" i="7" a="1"/>
  <c r="O24" i="7"/>
  <c r="L24" i="7" a="1"/>
  <c r="L24" i="7"/>
  <c r="I24" i="7" a="1"/>
  <c r="I24" i="7" s="1"/>
  <c r="H24" i="7" a="1"/>
  <c r="H24" i="7"/>
  <c r="O23" i="7" a="1"/>
  <c r="O23" i="7" s="1"/>
  <c r="N23" i="7"/>
  <c r="P23" i="7" s="1"/>
  <c r="Q23" i="7" s="1"/>
  <c r="L23" i="7" a="1"/>
  <c r="L23" i="7"/>
  <c r="I23" i="7" a="1"/>
  <c r="I23" i="7" s="1"/>
  <c r="H23" i="7" a="1"/>
  <c r="H23" i="7" s="1"/>
  <c r="O22" i="7" a="1"/>
  <c r="O22" i="7" s="1"/>
  <c r="L22" i="7" a="1"/>
  <c r="L22" i="7"/>
  <c r="I22" i="7" a="1"/>
  <c r="I22" i="7"/>
  <c r="H22" i="7" a="1"/>
  <c r="H22" i="7"/>
  <c r="O21" i="7" a="1"/>
  <c r="O21" i="7" s="1"/>
  <c r="L21" i="7" a="1"/>
  <c r="L21" i="7" s="1"/>
  <c r="I21" i="7" a="1"/>
  <c r="I21" i="7" s="1"/>
  <c r="H21" i="7" a="1"/>
  <c r="H21" i="7"/>
  <c r="O20" i="7" a="1"/>
  <c r="O20" i="7"/>
  <c r="L20" i="7" a="1"/>
  <c r="L20" i="7" s="1"/>
  <c r="I20" i="7" a="1"/>
  <c r="I20" i="7" s="1"/>
  <c r="H20" i="7" a="1"/>
  <c r="H20" i="7" s="1"/>
  <c r="O19" i="7" a="1"/>
  <c r="O19" i="7" s="1"/>
  <c r="L19" i="7" a="1"/>
  <c r="L19" i="7" s="1"/>
  <c r="I19" i="7" a="1"/>
  <c r="I19" i="7"/>
  <c r="H19" i="7" a="1"/>
  <c r="H19" i="7" s="1"/>
  <c r="O18" i="7" a="1"/>
  <c r="O18" i="7" s="1"/>
  <c r="L18" i="7" a="1"/>
  <c r="L18" i="7" s="1"/>
  <c r="I18" i="7" a="1"/>
  <c r="I18" i="7"/>
  <c r="H18" i="7" a="1"/>
  <c r="H18" i="7"/>
  <c r="O17" i="7" a="1"/>
  <c r="O17" i="7" s="1"/>
  <c r="L17" i="7" a="1"/>
  <c r="L17" i="7" s="1"/>
  <c r="I17" i="7" a="1"/>
  <c r="I17" i="7" s="1"/>
  <c r="H17" i="7" a="1"/>
  <c r="H17" i="7"/>
  <c r="O16" i="7" a="1"/>
  <c r="O16" i="7" s="1"/>
  <c r="M16" i="7"/>
  <c r="L16" i="7" a="1"/>
  <c r="L16" i="7"/>
  <c r="I16" i="7" a="1"/>
  <c r="I16" i="7" s="1"/>
  <c r="H16" i="7" a="1"/>
  <c r="H16" i="7" s="1"/>
  <c r="O15" i="7" a="1"/>
  <c r="O15" i="7" s="1"/>
  <c r="P15" i="7" s="1"/>
  <c r="Q15" i="7" s="1"/>
  <c r="N15" i="7"/>
  <c r="L15" i="7" a="1"/>
  <c r="L15" i="7"/>
  <c r="M15" i="7" s="1"/>
  <c r="I15" i="7" a="1"/>
  <c r="I15" i="7" s="1"/>
  <c r="H15" i="7" a="1"/>
  <c r="H15" i="7" s="1"/>
  <c r="O14" i="7" a="1"/>
  <c r="O14" i="7" s="1"/>
  <c r="L14" i="7" a="1"/>
  <c r="L14" i="7" s="1"/>
  <c r="I14" i="7" a="1"/>
  <c r="I14" i="7"/>
  <c r="H14" i="7" a="1"/>
  <c r="H14" i="7" s="1"/>
  <c r="O13" i="7" a="1"/>
  <c r="O13" i="7"/>
  <c r="M13" i="7"/>
  <c r="L13" i="7" a="1"/>
  <c r="L13" i="7" s="1"/>
  <c r="I13" i="7" a="1"/>
  <c r="I13" i="7" s="1"/>
  <c r="H13" i="7" a="1"/>
  <c r="H13" i="7"/>
  <c r="N13" i="7" s="1"/>
  <c r="O12" i="7" a="1"/>
  <c r="O12" i="7" s="1"/>
  <c r="L12" i="7" a="1"/>
  <c r="L12" i="7" s="1"/>
  <c r="I12" i="7" a="1"/>
  <c r="I12" i="7"/>
  <c r="H12" i="7" a="1"/>
  <c r="H12" i="7" s="1"/>
  <c r="O11" i="7" a="1"/>
  <c r="O11" i="7"/>
  <c r="L11" i="7" a="1"/>
  <c r="L11" i="7" s="1"/>
  <c r="I11" i="7" a="1"/>
  <c r="I11" i="7" s="1"/>
  <c r="H11" i="7" a="1"/>
  <c r="H11" i="7" s="1"/>
  <c r="B11" i="7"/>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O10" i="7" a="1"/>
  <c r="O10" i="7" s="1"/>
  <c r="L10" i="7" a="1"/>
  <c r="L10" i="7" s="1"/>
  <c r="I10" i="7" a="1"/>
  <c r="I10" i="7"/>
  <c r="H10" i="7" a="1"/>
  <c r="H10" i="7" s="1"/>
  <c r="O9" i="7" a="1"/>
  <c r="O9" i="7" s="1"/>
  <c r="L9" i="7" a="1"/>
  <c r="L9" i="7" s="1"/>
  <c r="H9" i="7" a="1"/>
  <c r="H9" i="7"/>
  <c r="B9" i="7"/>
  <c r="B10" i="7" s="1"/>
  <c r="K110" i="6"/>
  <c r="J110" i="6"/>
  <c r="L109" i="6" a="1"/>
  <c r="L109" i="6"/>
  <c r="I109" i="6" a="1"/>
  <c r="I109" i="6" s="1"/>
  <c r="L108" i="6" a="1"/>
  <c r="L108" i="6"/>
  <c r="I108" i="6" a="1"/>
  <c r="I108" i="6" s="1"/>
  <c r="O107" i="6" a="1"/>
  <c r="O107" i="6"/>
  <c r="L107" i="6" a="1"/>
  <c r="L107" i="6" s="1"/>
  <c r="M107" i="6" s="1"/>
  <c r="I107" i="6" a="1"/>
  <c r="I107" i="6" s="1"/>
  <c r="R107" i="6" s="1"/>
  <c r="O106" i="6" a="1"/>
  <c r="O106" i="6" s="1"/>
  <c r="L106" i="6" a="1"/>
  <c r="L106" i="6"/>
  <c r="I106" i="6" a="1"/>
  <c r="I106" i="6" s="1"/>
  <c r="L105" i="6" a="1"/>
  <c r="L105" i="6" s="1"/>
  <c r="I105" i="6" a="1"/>
  <c r="I105" i="6" s="1"/>
  <c r="N104" i="6"/>
  <c r="P104" i="6" s="1"/>
  <c r="Q104" i="6" s="1"/>
  <c r="M104" i="6"/>
  <c r="L104" i="6" a="1"/>
  <c r="L104" i="6" s="1"/>
  <c r="O104" i="6" s="1" a="1"/>
  <c r="O104" i="6" s="1"/>
  <c r="I104" i="6" a="1"/>
  <c r="I104" i="6" s="1"/>
  <c r="L103" i="6" a="1"/>
  <c r="L103" i="6" s="1"/>
  <c r="I103" i="6" a="1"/>
  <c r="I103" i="6" s="1"/>
  <c r="M102" i="6"/>
  <c r="L102" i="6" a="1"/>
  <c r="L102" i="6"/>
  <c r="I102" i="6" a="1"/>
  <c r="I102" i="6" s="1"/>
  <c r="R102" i="6" s="1"/>
  <c r="O101" i="6" a="1"/>
  <c r="O101" i="6" s="1"/>
  <c r="N101" i="6"/>
  <c r="L101" i="6" a="1"/>
  <c r="L101" i="6" s="1"/>
  <c r="M101" i="6" s="1"/>
  <c r="I101" i="6" a="1"/>
  <c r="I101" i="6" s="1"/>
  <c r="O100" i="6" a="1"/>
  <c r="O100" i="6"/>
  <c r="L100" i="6" a="1"/>
  <c r="L100" i="6" s="1"/>
  <c r="I100" i="6" a="1"/>
  <c r="I100" i="6" s="1"/>
  <c r="L99" i="6" a="1"/>
  <c r="L99" i="6"/>
  <c r="I99" i="6" a="1"/>
  <c r="I99" i="6" s="1"/>
  <c r="O98" i="6"/>
  <c r="N98" i="6"/>
  <c r="M98" i="6"/>
  <c r="L98" i="6" a="1"/>
  <c r="L98" i="6" s="1"/>
  <c r="O98" i="6" s="1" a="1"/>
  <c r="I98" i="6" a="1"/>
  <c r="I98" i="6" s="1"/>
  <c r="O97" i="6" a="1"/>
  <c r="O97" i="6"/>
  <c r="L97" i="6" a="1"/>
  <c r="L97" i="6" s="1"/>
  <c r="I97" i="6" a="1"/>
  <c r="I97" i="6"/>
  <c r="L96" i="6" a="1"/>
  <c r="L96" i="6"/>
  <c r="I96" i="6" a="1"/>
  <c r="I96" i="6" s="1"/>
  <c r="L95" i="6" a="1"/>
  <c r="L95" i="6"/>
  <c r="I95" i="6" a="1"/>
  <c r="I95" i="6" s="1"/>
  <c r="O94" i="6" a="1"/>
  <c r="O94" i="6" s="1"/>
  <c r="L94" i="6" a="1"/>
  <c r="L94" i="6" s="1"/>
  <c r="M94" i="6" s="1"/>
  <c r="I94" i="6" a="1"/>
  <c r="I94" i="6" s="1"/>
  <c r="R94" i="6" s="1"/>
  <c r="L93" i="6" a="1"/>
  <c r="L93" i="6"/>
  <c r="I93" i="6" a="1"/>
  <c r="I93" i="6"/>
  <c r="M92" i="6"/>
  <c r="L92" i="6" a="1"/>
  <c r="L92" i="6" s="1"/>
  <c r="I92" i="6" a="1"/>
  <c r="I92" i="6" s="1"/>
  <c r="O91" i="6" a="1"/>
  <c r="O91" i="6"/>
  <c r="L91" i="6" a="1"/>
  <c r="L91" i="6" s="1"/>
  <c r="I91" i="6" a="1"/>
  <c r="I91" i="6"/>
  <c r="L90" i="6" a="1"/>
  <c r="L90" i="6"/>
  <c r="I90" i="6" a="1"/>
  <c r="I90" i="6" s="1"/>
  <c r="L89" i="6" a="1"/>
  <c r="L89" i="6" s="1"/>
  <c r="I89" i="6" a="1"/>
  <c r="I89" i="6"/>
  <c r="L88" i="6" a="1"/>
  <c r="L88" i="6"/>
  <c r="I88" i="6" a="1"/>
  <c r="I88" i="6" s="1"/>
  <c r="O87" i="6" a="1"/>
  <c r="O87" i="6" s="1"/>
  <c r="L87" i="6" a="1"/>
  <c r="L87" i="6" s="1"/>
  <c r="M87" i="6" s="1"/>
  <c r="I87" i="6" a="1"/>
  <c r="I87" i="6"/>
  <c r="R87" i="6" s="1"/>
  <c r="M86" i="6"/>
  <c r="L86" i="6" a="1"/>
  <c r="L86" i="6"/>
  <c r="I86" i="6" a="1"/>
  <c r="I86" i="6" s="1"/>
  <c r="R86" i="6" s="1"/>
  <c r="P85" i="6"/>
  <c r="Q85" i="6" s="1"/>
  <c r="O85" i="6" a="1"/>
  <c r="O85" i="6"/>
  <c r="N85" i="6"/>
  <c r="L85" i="6" a="1"/>
  <c r="L85" i="6" s="1"/>
  <c r="M85" i="6" s="1"/>
  <c r="I85" i="6" a="1"/>
  <c r="I85" i="6"/>
  <c r="L84" i="6" a="1"/>
  <c r="L84" i="6" s="1"/>
  <c r="I84" i="6" a="1"/>
  <c r="I84" i="6" s="1"/>
  <c r="L83" i="6" a="1"/>
  <c r="L83" i="6" s="1"/>
  <c r="I83" i="6" a="1"/>
  <c r="I83" i="6"/>
  <c r="M82" i="6"/>
  <c r="L82" i="6" a="1"/>
  <c r="L82" i="6"/>
  <c r="I82" i="6" a="1"/>
  <c r="I82" i="6" s="1"/>
  <c r="N81" i="6"/>
  <c r="L81" i="6" a="1"/>
  <c r="L81" i="6" s="1"/>
  <c r="I81" i="6" a="1"/>
  <c r="I81" i="6"/>
  <c r="L80" i="6" a="1"/>
  <c r="L80" i="6" s="1"/>
  <c r="I80" i="6" a="1"/>
  <c r="I80" i="6" s="1"/>
  <c r="O79" i="6" a="1"/>
  <c r="O79" i="6" s="1"/>
  <c r="L79" i="6" a="1"/>
  <c r="L79" i="6" s="1"/>
  <c r="M79" i="6" s="1"/>
  <c r="I79" i="6" a="1"/>
  <c r="I79" i="6"/>
  <c r="R79" i="6" s="1"/>
  <c r="M78" i="6"/>
  <c r="L78" i="6" a="1"/>
  <c r="L78" i="6"/>
  <c r="I78" i="6" a="1"/>
  <c r="I78" i="6" s="1"/>
  <c r="R78" i="6" s="1"/>
  <c r="P77" i="6"/>
  <c r="Q77" i="6" s="1"/>
  <c r="O77" i="6" a="1"/>
  <c r="O77" i="6"/>
  <c r="N77" i="6"/>
  <c r="L77" i="6" a="1"/>
  <c r="L77" i="6" s="1"/>
  <c r="M77" i="6" s="1"/>
  <c r="I77" i="6" a="1"/>
  <c r="I77" i="6"/>
  <c r="M76" i="6"/>
  <c r="R76" i="6" s="1"/>
  <c r="L76" i="6" a="1"/>
  <c r="L76" i="6" s="1"/>
  <c r="I76" i="6" a="1"/>
  <c r="I76" i="6" s="1"/>
  <c r="L75" i="6" a="1"/>
  <c r="L75" i="6" s="1"/>
  <c r="I75" i="6" a="1"/>
  <c r="I75" i="6"/>
  <c r="M74" i="6"/>
  <c r="L74" i="6" a="1"/>
  <c r="L74" i="6"/>
  <c r="I74" i="6" a="1"/>
  <c r="I74" i="6" s="1"/>
  <c r="L73" i="6" a="1"/>
  <c r="L73" i="6" s="1"/>
  <c r="I73" i="6" a="1"/>
  <c r="I73" i="6"/>
  <c r="L72" i="6" a="1"/>
  <c r="L72" i="6" s="1"/>
  <c r="I72" i="6" a="1"/>
  <c r="I72" i="6" s="1"/>
  <c r="L71" i="6" a="1"/>
  <c r="L71" i="6" s="1"/>
  <c r="I71" i="6" a="1"/>
  <c r="I71" i="6"/>
  <c r="M70" i="6"/>
  <c r="L70" i="6" a="1"/>
  <c r="L70" i="6" s="1"/>
  <c r="I70" i="6" a="1"/>
  <c r="I70" i="6" s="1"/>
  <c r="L69" i="6" a="1"/>
  <c r="L69" i="6" s="1"/>
  <c r="I69" i="6" a="1"/>
  <c r="I69" i="6"/>
  <c r="L68" i="6" a="1"/>
  <c r="L68" i="6" s="1"/>
  <c r="I68" i="6" a="1"/>
  <c r="I68" i="6" s="1"/>
  <c r="N67" i="6"/>
  <c r="L67" i="6" a="1"/>
  <c r="L67" i="6" s="1"/>
  <c r="I67" i="6" a="1"/>
  <c r="I67" i="6"/>
  <c r="M66" i="6"/>
  <c r="L66" i="6" a="1"/>
  <c r="L66" i="6" s="1"/>
  <c r="I66" i="6" a="1"/>
  <c r="I66" i="6" s="1"/>
  <c r="L65" i="6" a="1"/>
  <c r="L65" i="6" s="1"/>
  <c r="I65" i="6" a="1"/>
  <c r="I65" i="6"/>
  <c r="L64" i="6" a="1"/>
  <c r="L64" i="6" s="1"/>
  <c r="I64" i="6" a="1"/>
  <c r="I64" i="6" s="1"/>
  <c r="N63" i="6"/>
  <c r="L63" i="6" a="1"/>
  <c r="L63" i="6" s="1"/>
  <c r="I63" i="6" a="1"/>
  <c r="I63" i="6"/>
  <c r="L62" i="6" a="1"/>
  <c r="L62" i="6" s="1"/>
  <c r="I62" i="6" a="1"/>
  <c r="I62" i="6" s="1"/>
  <c r="L61" i="6" a="1"/>
  <c r="L61" i="6" s="1"/>
  <c r="I61" i="6" a="1"/>
  <c r="I61" i="6"/>
  <c r="L60" i="6" a="1"/>
  <c r="L60" i="6"/>
  <c r="I60" i="6" a="1"/>
  <c r="I60" i="6" s="1"/>
  <c r="O59" i="6" a="1"/>
  <c r="O59" i="6" s="1"/>
  <c r="L59" i="6" a="1"/>
  <c r="L59" i="6" s="1"/>
  <c r="I59" i="6" a="1"/>
  <c r="I59" i="6" s="1"/>
  <c r="O58" i="6" a="1"/>
  <c r="O58" i="6" s="1"/>
  <c r="M58" i="6"/>
  <c r="R58" i="6" s="1"/>
  <c r="L58" i="6" a="1"/>
  <c r="L58" i="6" s="1"/>
  <c r="N58" i="6" s="1"/>
  <c r="I58" i="6" a="1"/>
  <c r="I58" i="6" s="1"/>
  <c r="P57" i="6"/>
  <c r="Q57" i="6" s="1"/>
  <c r="O57" i="6" a="1"/>
  <c r="O57" i="6"/>
  <c r="N57" i="6"/>
  <c r="L57" i="6" a="1"/>
  <c r="L57" i="6" s="1"/>
  <c r="M57" i="6" s="1"/>
  <c r="I57" i="6" a="1"/>
  <c r="I57" i="6"/>
  <c r="L56" i="6" a="1"/>
  <c r="L56" i="6" s="1"/>
  <c r="I56" i="6" a="1"/>
  <c r="I56" i="6" s="1"/>
  <c r="O55" i="6" a="1"/>
  <c r="O55" i="6" s="1"/>
  <c r="L55" i="6" a="1"/>
  <c r="L55" i="6" s="1"/>
  <c r="M55" i="6" s="1"/>
  <c r="I55" i="6" a="1"/>
  <c r="I55" i="6" s="1"/>
  <c r="R55" i="6" s="1"/>
  <c r="L54" i="6" a="1"/>
  <c r="L54" i="6"/>
  <c r="I54" i="6" a="1"/>
  <c r="I54" i="6" s="1"/>
  <c r="L53" i="6" a="1"/>
  <c r="L53" i="6" s="1"/>
  <c r="I53" i="6" a="1"/>
  <c r="I53" i="6"/>
  <c r="M52" i="6"/>
  <c r="L52" i="6" a="1"/>
  <c r="L52" i="6"/>
  <c r="I52" i="6" a="1"/>
  <c r="I52" i="6" s="1"/>
  <c r="O51" i="6" a="1"/>
  <c r="O51" i="6" s="1"/>
  <c r="N51" i="6"/>
  <c r="M51" i="6"/>
  <c r="L51" i="6" a="1"/>
  <c r="L51" i="6" s="1"/>
  <c r="I51" i="6" a="1"/>
  <c r="I51" i="6" s="1"/>
  <c r="R50" i="6"/>
  <c r="O50" i="6" a="1"/>
  <c r="O50" i="6" s="1"/>
  <c r="P50" i="6" s="1"/>
  <c r="Q50" i="6" s="1"/>
  <c r="N50" i="6"/>
  <c r="L50" i="6" a="1"/>
  <c r="L50" i="6"/>
  <c r="M50" i="6" s="1"/>
  <c r="I50" i="6" a="1"/>
  <c r="I50" i="6" s="1"/>
  <c r="L49" i="6" a="1"/>
  <c r="L49" i="6" s="1"/>
  <c r="I49" i="6" a="1"/>
  <c r="I49" i="6"/>
  <c r="O48" i="6" a="1"/>
  <c r="O48" i="6" s="1"/>
  <c r="N48" i="6"/>
  <c r="P48" i="6" s="1"/>
  <c r="Q48" i="6" s="1"/>
  <c r="L48" i="6" a="1"/>
  <c r="L48" i="6" s="1"/>
  <c r="M48" i="6" s="1"/>
  <c r="I48" i="6" a="1"/>
  <c r="I48" i="6" s="1"/>
  <c r="R48" i="6" s="1"/>
  <c r="P47" i="6"/>
  <c r="Q47" i="6" s="1"/>
  <c r="O47" i="6" a="1"/>
  <c r="O47" i="6"/>
  <c r="N47" i="6"/>
  <c r="M47" i="6"/>
  <c r="L47" i="6" a="1"/>
  <c r="L47" i="6" s="1"/>
  <c r="I47" i="6" a="1"/>
  <c r="I47" i="6"/>
  <c r="R47" i="6" s="1"/>
  <c r="L46" i="6" a="1"/>
  <c r="L46" i="6"/>
  <c r="I46" i="6" a="1"/>
  <c r="I46" i="6"/>
  <c r="L45" i="6" a="1"/>
  <c r="L45" i="6" s="1"/>
  <c r="I45" i="6" a="1"/>
  <c r="I45" i="6" s="1"/>
  <c r="N44" i="6"/>
  <c r="L44" i="6" a="1"/>
  <c r="L44" i="6" s="1"/>
  <c r="I44" i="6" a="1"/>
  <c r="I44" i="6"/>
  <c r="L43" i="6" a="1"/>
  <c r="L43" i="6" s="1"/>
  <c r="I43" i="6" a="1"/>
  <c r="I43" i="6" s="1"/>
  <c r="L42" i="6" a="1"/>
  <c r="L42" i="6"/>
  <c r="M42" i="6" s="1"/>
  <c r="I42" i="6" a="1"/>
  <c r="I42" i="6" s="1"/>
  <c r="O41" i="6" a="1"/>
  <c r="O41" i="6" s="1"/>
  <c r="N41" i="6"/>
  <c r="P41" i="6" s="1"/>
  <c r="Q41" i="6" s="1"/>
  <c r="M41" i="6"/>
  <c r="L41" i="6" a="1"/>
  <c r="L41" i="6" s="1"/>
  <c r="I41" i="6" a="1"/>
  <c r="I41" i="6"/>
  <c r="L40" i="6" a="1"/>
  <c r="L40" i="6"/>
  <c r="I40" i="6" a="1"/>
  <c r="I40" i="6" s="1"/>
  <c r="N39" i="6"/>
  <c r="P39" i="6" s="1"/>
  <c r="Q39" i="6" s="1"/>
  <c r="M39" i="6"/>
  <c r="L39" i="6" a="1"/>
  <c r="L39" i="6" s="1"/>
  <c r="O39" i="6" s="1" a="1"/>
  <c r="O39" i="6" s="1"/>
  <c r="I39" i="6" a="1"/>
  <c r="I39" i="6" s="1"/>
  <c r="R39" i="6" s="1"/>
  <c r="P38" i="6"/>
  <c r="Q38" i="6" s="1"/>
  <c r="O38" i="6" a="1"/>
  <c r="O38" i="6" s="1"/>
  <c r="M38" i="6"/>
  <c r="L38" i="6" a="1"/>
  <c r="L38" i="6" s="1"/>
  <c r="N38" i="6" s="1"/>
  <c r="I38" i="6" a="1"/>
  <c r="I38" i="6"/>
  <c r="O37" i="6" a="1"/>
  <c r="O37" i="6" s="1"/>
  <c r="L37" i="6" a="1"/>
  <c r="L37" i="6" s="1"/>
  <c r="N37" i="6" s="1"/>
  <c r="I37" i="6" a="1"/>
  <c r="I37" i="6" s="1"/>
  <c r="L36" i="6" a="1"/>
  <c r="L36" i="6" s="1"/>
  <c r="I36" i="6" a="1"/>
  <c r="I36" i="6" s="1"/>
  <c r="O35" i="6" a="1"/>
  <c r="O35" i="6" s="1"/>
  <c r="N35" i="6"/>
  <c r="M35" i="6"/>
  <c r="L35" i="6" a="1"/>
  <c r="L35" i="6" s="1"/>
  <c r="I35" i="6" a="1"/>
  <c r="I35" i="6" s="1"/>
  <c r="O34" i="6" a="1"/>
  <c r="O34" i="6" s="1"/>
  <c r="P34" i="6" s="1"/>
  <c r="Q34" i="6" s="1"/>
  <c r="N34" i="6"/>
  <c r="L34" i="6" a="1"/>
  <c r="L34" i="6"/>
  <c r="M34" i="6" s="1"/>
  <c r="I34" i="6" a="1"/>
  <c r="I34" i="6" s="1"/>
  <c r="R34" i="6" s="1"/>
  <c r="L33" i="6" a="1"/>
  <c r="L33" i="6" s="1"/>
  <c r="I33" i="6" a="1"/>
  <c r="I33" i="6"/>
  <c r="O32" i="6" a="1"/>
  <c r="O32" i="6" s="1"/>
  <c r="N32" i="6"/>
  <c r="P32" i="6" s="1"/>
  <c r="Q32" i="6" s="1"/>
  <c r="L32" i="6" a="1"/>
  <c r="L32" i="6" s="1"/>
  <c r="M32" i="6" s="1"/>
  <c r="I32" i="6" a="1"/>
  <c r="I32" i="6" s="1"/>
  <c r="R32" i="6" s="1"/>
  <c r="P31" i="6"/>
  <c r="Q31" i="6" s="1"/>
  <c r="O31" i="6" a="1"/>
  <c r="O31" i="6"/>
  <c r="N31" i="6"/>
  <c r="M31" i="6"/>
  <c r="L31" i="6" a="1"/>
  <c r="L31" i="6" s="1"/>
  <c r="I31" i="6" a="1"/>
  <c r="I31" i="6"/>
  <c r="R31" i="6" s="1"/>
  <c r="L30" i="6" a="1"/>
  <c r="L30" i="6"/>
  <c r="I30" i="6" a="1"/>
  <c r="I30" i="6"/>
  <c r="N29" i="6"/>
  <c r="L29" i="6" a="1"/>
  <c r="L29" i="6" s="1"/>
  <c r="I29" i="6" a="1"/>
  <c r="I29" i="6" s="1"/>
  <c r="L28" i="6" a="1"/>
  <c r="L28" i="6" s="1"/>
  <c r="I28" i="6" a="1"/>
  <c r="I28" i="6"/>
  <c r="L27" i="6" a="1"/>
  <c r="L27" i="6" s="1"/>
  <c r="I27" i="6" a="1"/>
  <c r="I27" i="6"/>
  <c r="L26" i="6" a="1"/>
  <c r="L26" i="6" s="1"/>
  <c r="I26" i="6" a="1"/>
  <c r="I26" i="6" s="1"/>
  <c r="P25" i="6"/>
  <c r="Q25" i="6" s="1"/>
  <c r="O25" i="6" a="1"/>
  <c r="O25" i="6"/>
  <c r="N25" i="6"/>
  <c r="L25" i="6" a="1"/>
  <c r="L25" i="6"/>
  <c r="M25" i="6" s="1"/>
  <c r="I25" i="6" a="1"/>
  <c r="I25" i="6"/>
  <c r="R25" i="6" s="1"/>
  <c r="L24" i="6" a="1"/>
  <c r="L24" i="6" s="1"/>
  <c r="I24" i="6" a="1"/>
  <c r="I24" i="6" s="1"/>
  <c r="P23" i="6"/>
  <c r="Q23" i="6" s="1"/>
  <c r="O23" i="6" a="1"/>
  <c r="O23" i="6"/>
  <c r="N23" i="6"/>
  <c r="L23" i="6" a="1"/>
  <c r="L23" i="6"/>
  <c r="M23" i="6" s="1"/>
  <c r="I23" i="6" a="1"/>
  <c r="I23" i="6"/>
  <c r="R23" i="6" s="1"/>
  <c r="L22" i="6" a="1"/>
  <c r="L22" i="6" s="1"/>
  <c r="I22" i="6" a="1"/>
  <c r="I22" i="6" s="1"/>
  <c r="P21" i="6"/>
  <c r="Q21" i="6" s="1"/>
  <c r="O21" i="6" a="1"/>
  <c r="O21" i="6"/>
  <c r="N21" i="6"/>
  <c r="L21" i="6" a="1"/>
  <c r="L21" i="6"/>
  <c r="M21" i="6" s="1"/>
  <c r="I21" i="6" a="1"/>
  <c r="I21" i="6"/>
  <c r="R21" i="6" s="1"/>
  <c r="B21" i="6"/>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L20" i="6" a="1"/>
  <c r="L20" i="6" s="1"/>
  <c r="I20" i="6" a="1"/>
  <c r="I20" i="6" s="1"/>
  <c r="O19" i="6" a="1"/>
  <c r="O19" i="6"/>
  <c r="L19" i="6" a="1"/>
  <c r="L19" i="6"/>
  <c r="M19" i="6" s="1"/>
  <c r="I19" i="6" a="1"/>
  <c r="I19" i="6"/>
  <c r="M18" i="6"/>
  <c r="L18" i="6" a="1"/>
  <c r="L18" i="6"/>
  <c r="I18" i="6" a="1"/>
  <c r="I18" i="6" s="1"/>
  <c r="O17" i="6" a="1"/>
  <c r="O17" i="6" s="1"/>
  <c r="L17" i="6" a="1"/>
  <c r="L17" i="6" s="1"/>
  <c r="I17" i="6" a="1"/>
  <c r="I17" i="6"/>
  <c r="M16" i="6"/>
  <c r="L16" i="6" a="1"/>
  <c r="L16" i="6"/>
  <c r="I16" i="6" a="1"/>
  <c r="I16" i="6" s="1"/>
  <c r="L15" i="6" a="1"/>
  <c r="L15" i="6" s="1"/>
  <c r="I15" i="6" a="1"/>
  <c r="I15" i="6"/>
  <c r="L14" i="6" a="1"/>
  <c r="L14" i="6"/>
  <c r="I14" i="6" a="1"/>
  <c r="I14" i="6" s="1"/>
  <c r="O13" i="6" a="1"/>
  <c r="O13" i="6" s="1"/>
  <c r="L13" i="6" a="1"/>
  <c r="L13" i="6" s="1"/>
  <c r="I13" i="6" a="1"/>
  <c r="I13" i="6"/>
  <c r="M12" i="6"/>
  <c r="L12" i="6" a="1"/>
  <c r="L12" i="6"/>
  <c r="O12" i="6" s="1" a="1"/>
  <c r="O12" i="6" s="1"/>
  <c r="I12" i="6" a="1"/>
  <c r="I12" i="6" s="1"/>
  <c r="O11" i="6" a="1"/>
  <c r="O11" i="6" s="1"/>
  <c r="L11" i="6" a="1"/>
  <c r="L11" i="6" s="1"/>
  <c r="I11" i="6" a="1"/>
  <c r="I11" i="6"/>
  <c r="B11" i="6"/>
  <c r="B12" i="6" s="1"/>
  <c r="B13" i="6" s="1"/>
  <c r="B14" i="6" s="1"/>
  <c r="B15" i="6" s="1"/>
  <c r="B16" i="6" s="1"/>
  <c r="B17" i="6" s="1"/>
  <c r="B18" i="6" s="1"/>
  <c r="B19" i="6" s="1"/>
  <c r="B20" i="6" s="1"/>
  <c r="L10" i="6" a="1"/>
  <c r="L10" i="6"/>
  <c r="M10" i="6" s="1"/>
  <c r="I10" i="6" a="1"/>
  <c r="I10" i="6" s="1"/>
  <c r="L9" i="6" a="1"/>
  <c r="L9" i="6" s="1"/>
  <c r="I9" i="6" a="1"/>
  <c r="I9" i="6"/>
  <c r="B9" i="6"/>
  <c r="B10" i="6" s="1"/>
  <c r="J110" i="5"/>
  <c r="R109" i="5"/>
  <c r="P109" i="5"/>
  <c r="Q109" i="5" s="1"/>
  <c r="O109" i="5" a="1"/>
  <c r="O109" i="5" s="1"/>
  <c r="N109" i="5"/>
  <c r="M109" i="5"/>
  <c r="P108" i="5"/>
  <c r="O108" i="5" a="1"/>
  <c r="O108" i="5" s="1"/>
  <c r="N108" i="5"/>
  <c r="M108" i="5"/>
  <c r="R107" i="5"/>
  <c r="O107" i="5" a="1"/>
  <c r="O107" i="5" s="1"/>
  <c r="P107" i="5" s="1"/>
  <c r="Q107" i="5" s="1"/>
  <c r="N107" i="5"/>
  <c r="M107" i="5"/>
  <c r="R106" i="5"/>
  <c r="P106" i="5"/>
  <c r="Q106" i="5" s="1"/>
  <c r="O106" i="5" a="1"/>
  <c r="O106" i="5" s="1"/>
  <c r="N106" i="5"/>
  <c r="M106" i="5"/>
  <c r="P105" i="5"/>
  <c r="Q105" i="5" s="1"/>
  <c r="O105" i="5" a="1"/>
  <c r="O105" i="5" s="1"/>
  <c r="N105" i="5"/>
  <c r="M105" i="5"/>
  <c r="P104" i="5"/>
  <c r="O104" i="5" a="1"/>
  <c r="O104" i="5" s="1"/>
  <c r="N104" i="5"/>
  <c r="M104" i="5"/>
  <c r="O103" i="5" a="1"/>
  <c r="O103" i="5" s="1"/>
  <c r="P103" i="5" s="1"/>
  <c r="Q103" i="5" s="1"/>
  <c r="N103" i="5"/>
  <c r="M103" i="5"/>
  <c r="R102" i="5"/>
  <c r="P102" i="5"/>
  <c r="Q102" i="5" s="1"/>
  <c r="O102" i="5" a="1"/>
  <c r="O102" i="5" s="1"/>
  <c r="N102" i="5"/>
  <c r="M102" i="5"/>
  <c r="P101" i="5"/>
  <c r="Q101" i="5" s="1"/>
  <c r="O101" i="5" a="1"/>
  <c r="O101" i="5" s="1"/>
  <c r="N101" i="5"/>
  <c r="M101" i="5"/>
  <c r="P100" i="5"/>
  <c r="O100" i="5" a="1"/>
  <c r="O100" i="5" s="1"/>
  <c r="N100" i="5"/>
  <c r="M100" i="5"/>
  <c r="R99" i="5"/>
  <c r="O99" i="5" a="1"/>
  <c r="O99" i="5" s="1"/>
  <c r="P99" i="5" s="1"/>
  <c r="Q99" i="5" s="1"/>
  <c r="N99" i="5"/>
  <c r="M99" i="5"/>
  <c r="R98" i="5"/>
  <c r="P98" i="5"/>
  <c r="Q98" i="5" s="1"/>
  <c r="O98" i="5" a="1"/>
  <c r="O98" i="5" s="1"/>
  <c r="N98" i="5"/>
  <c r="M98" i="5"/>
  <c r="P97" i="5"/>
  <c r="Q97" i="5" s="1"/>
  <c r="O97" i="5" a="1"/>
  <c r="O97" i="5"/>
  <c r="N97" i="5"/>
  <c r="M97" i="5"/>
  <c r="O96" i="5" a="1"/>
  <c r="O96" i="5" s="1"/>
  <c r="P96" i="5" s="1"/>
  <c r="R96" i="5" s="1"/>
  <c r="N96" i="5"/>
  <c r="M96" i="5"/>
  <c r="P95" i="5"/>
  <c r="O95" i="5" a="1"/>
  <c r="O95" i="5"/>
  <c r="N95" i="5"/>
  <c r="M95" i="5"/>
  <c r="O94" i="5" a="1"/>
  <c r="O94" i="5" s="1"/>
  <c r="P94" i="5" s="1"/>
  <c r="N94" i="5"/>
  <c r="M94" i="5"/>
  <c r="R93" i="5"/>
  <c r="O93" i="5" a="1"/>
  <c r="O93" i="5"/>
  <c r="P93" i="5" s="1"/>
  <c r="Q93" i="5" s="1"/>
  <c r="N93" i="5"/>
  <c r="M93" i="5"/>
  <c r="Q92" i="5"/>
  <c r="O92" i="5" a="1"/>
  <c r="O92" i="5"/>
  <c r="P92" i="5" s="1"/>
  <c r="R92" i="5" s="1"/>
  <c r="N92" i="5"/>
  <c r="M92" i="5"/>
  <c r="P91" i="5"/>
  <c r="Q91" i="5" s="1"/>
  <c r="O91" i="5" a="1"/>
  <c r="O91" i="5"/>
  <c r="N91" i="5"/>
  <c r="M91" i="5"/>
  <c r="Q90" i="5"/>
  <c r="O90" i="5" a="1"/>
  <c r="O90" i="5" s="1"/>
  <c r="P90" i="5" s="1"/>
  <c r="R90" i="5" s="1"/>
  <c r="N90" i="5"/>
  <c r="M90" i="5"/>
  <c r="P89" i="5"/>
  <c r="Q89" i="5" s="1"/>
  <c r="O89" i="5" a="1"/>
  <c r="O89" i="5"/>
  <c r="N89" i="5"/>
  <c r="M89" i="5"/>
  <c r="O88" i="5" a="1"/>
  <c r="O88" i="5" s="1"/>
  <c r="P88" i="5" s="1"/>
  <c r="R88" i="5" s="1"/>
  <c r="N88" i="5"/>
  <c r="M88" i="5"/>
  <c r="O87" i="5" a="1"/>
  <c r="O87" i="5"/>
  <c r="P87" i="5" s="1"/>
  <c r="N87" i="5"/>
  <c r="M87" i="5"/>
  <c r="N86" i="5"/>
  <c r="O86" i="5" s="1" a="1"/>
  <c r="O86" i="5" s="1"/>
  <c r="M86" i="5"/>
  <c r="O85" i="5" a="1"/>
  <c r="O85" i="5"/>
  <c r="N85" i="5"/>
  <c r="M85" i="5"/>
  <c r="N84" i="5"/>
  <c r="M84" i="5"/>
  <c r="P83" i="5"/>
  <c r="Q83" i="5" s="1"/>
  <c r="N83" i="5"/>
  <c r="O83" i="5" s="1" a="1"/>
  <c r="O83" i="5" s="1"/>
  <c r="M83" i="5"/>
  <c r="O82" i="5" a="1"/>
  <c r="O82" i="5" s="1"/>
  <c r="P82" i="5" s="1"/>
  <c r="R82" i="5" s="1"/>
  <c r="N82" i="5"/>
  <c r="M82" i="5"/>
  <c r="P81" i="5"/>
  <c r="Q81" i="5" s="1"/>
  <c r="O81" i="5" a="1"/>
  <c r="O81" i="5"/>
  <c r="N81" i="5"/>
  <c r="M81" i="5"/>
  <c r="O80" i="5" a="1"/>
  <c r="O80" i="5" s="1"/>
  <c r="N80" i="5"/>
  <c r="M80" i="5"/>
  <c r="P79" i="5"/>
  <c r="O79" i="5" a="1"/>
  <c r="O79" i="5"/>
  <c r="N79" i="5"/>
  <c r="M79" i="5"/>
  <c r="O78" i="5" a="1"/>
  <c r="O78" i="5" s="1"/>
  <c r="N78" i="5"/>
  <c r="M78" i="5"/>
  <c r="R77" i="5"/>
  <c r="O77" i="5" a="1"/>
  <c r="O77" i="5"/>
  <c r="N77" i="5"/>
  <c r="P77" i="5" s="1"/>
  <c r="Q77" i="5" s="1"/>
  <c r="M77" i="5"/>
  <c r="N76" i="5"/>
  <c r="M76" i="5"/>
  <c r="R75" i="5"/>
  <c r="P75" i="5"/>
  <c r="Q75" i="5" s="1"/>
  <c r="N75" i="5"/>
  <c r="O75" i="5" s="1" a="1"/>
  <c r="O75" i="5" s="1"/>
  <c r="M75" i="5"/>
  <c r="O74" i="5" a="1"/>
  <c r="O74" i="5" s="1"/>
  <c r="P74" i="5" s="1"/>
  <c r="R74" i="5" s="1"/>
  <c r="N74" i="5"/>
  <c r="M74" i="5"/>
  <c r="R73" i="5"/>
  <c r="P73" i="5"/>
  <c r="Q73" i="5" s="1"/>
  <c r="O73" i="5" a="1"/>
  <c r="O73" i="5"/>
  <c r="N73" i="5"/>
  <c r="M73" i="5"/>
  <c r="O72" i="5" a="1"/>
  <c r="O72" i="5" s="1"/>
  <c r="N72" i="5"/>
  <c r="M72" i="5"/>
  <c r="O71" i="5" a="1"/>
  <c r="O71" i="5"/>
  <c r="P71" i="5" s="1"/>
  <c r="N71" i="5"/>
  <c r="M71" i="5"/>
  <c r="O70" i="5" a="1"/>
  <c r="O70" i="5" s="1"/>
  <c r="N70" i="5"/>
  <c r="M70" i="5"/>
  <c r="O69" i="5" a="1"/>
  <c r="O69" i="5"/>
  <c r="N69" i="5"/>
  <c r="P69" i="5" s="1"/>
  <c r="Q69" i="5" s="1"/>
  <c r="M69" i="5"/>
  <c r="N68" i="5"/>
  <c r="M68" i="5"/>
  <c r="N67" i="5"/>
  <c r="O67" i="5" s="1" a="1"/>
  <c r="O67" i="5" s="1"/>
  <c r="P67" i="5" s="1"/>
  <c r="M67" i="5"/>
  <c r="O66" i="5" a="1"/>
  <c r="O66" i="5" s="1"/>
  <c r="P66" i="5" s="1"/>
  <c r="R66" i="5" s="1"/>
  <c r="N66" i="5"/>
  <c r="M66" i="5"/>
  <c r="O65" i="5" a="1"/>
  <c r="O65" i="5"/>
  <c r="P65" i="5" s="1"/>
  <c r="N65" i="5"/>
  <c r="M65" i="5"/>
  <c r="O64" i="5" a="1"/>
  <c r="O64" i="5" s="1"/>
  <c r="N64" i="5"/>
  <c r="M64" i="5"/>
  <c r="P63" i="5"/>
  <c r="O63" i="5" a="1"/>
  <c r="O63" i="5"/>
  <c r="N63" i="5"/>
  <c r="M63" i="5"/>
  <c r="O62" i="5" a="1"/>
  <c r="O62" i="5" s="1"/>
  <c r="N62" i="5"/>
  <c r="M62" i="5"/>
  <c r="O61" i="5" a="1"/>
  <c r="O61" i="5"/>
  <c r="N61" i="5"/>
  <c r="P61" i="5" s="1"/>
  <c r="Q61" i="5" s="1"/>
  <c r="M61" i="5"/>
  <c r="N60" i="5"/>
  <c r="M60" i="5"/>
  <c r="N59" i="5"/>
  <c r="O59" i="5" s="1" a="1"/>
  <c r="O59" i="5" s="1"/>
  <c r="M59" i="5"/>
  <c r="Q58" i="5"/>
  <c r="O58" i="5" a="1"/>
  <c r="O58" i="5" s="1"/>
  <c r="P58" i="5" s="1"/>
  <c r="R58" i="5" s="1"/>
  <c r="N58" i="5"/>
  <c r="M58" i="5"/>
  <c r="O57" i="5" a="1"/>
  <c r="O57" i="5"/>
  <c r="P57" i="5" s="1"/>
  <c r="N57" i="5"/>
  <c r="M57" i="5"/>
  <c r="O56" i="5" a="1"/>
  <c r="O56" i="5" s="1"/>
  <c r="N56" i="5"/>
  <c r="M56" i="5"/>
  <c r="Q55" i="5"/>
  <c r="P55" i="5"/>
  <c r="R55" i="5" s="1"/>
  <c r="O55" i="5" a="1"/>
  <c r="O55" i="5"/>
  <c r="N55" i="5"/>
  <c r="M55" i="5"/>
  <c r="O54" i="5" a="1"/>
  <c r="O54" i="5" s="1"/>
  <c r="N54" i="5"/>
  <c r="P54" i="5" s="1"/>
  <c r="M54" i="5"/>
  <c r="O53" i="5" a="1"/>
  <c r="O53" i="5"/>
  <c r="N53" i="5"/>
  <c r="P53" i="5" s="1"/>
  <c r="Q53" i="5" s="1"/>
  <c r="M53" i="5"/>
  <c r="N52" i="5"/>
  <c r="M52" i="5"/>
  <c r="N51" i="5"/>
  <c r="O51" i="5" s="1" a="1"/>
  <c r="O51" i="5" s="1"/>
  <c r="M51" i="5"/>
  <c r="Q50" i="5"/>
  <c r="O50" i="5" a="1"/>
  <c r="O50" i="5" s="1"/>
  <c r="P50" i="5" s="1"/>
  <c r="R50" i="5" s="1"/>
  <c r="N50" i="5"/>
  <c r="M50" i="5"/>
  <c r="P49" i="5"/>
  <c r="Q49" i="5" s="1"/>
  <c r="O49" i="5" a="1"/>
  <c r="O49" i="5"/>
  <c r="N49" i="5"/>
  <c r="M49" i="5"/>
  <c r="N48" i="5"/>
  <c r="O48" i="5" s="1" a="1"/>
  <c r="O48" i="5" s="1"/>
  <c r="M48" i="5"/>
  <c r="P47" i="5"/>
  <c r="R47" i="5" s="1"/>
  <c r="O47" i="5" a="1"/>
  <c r="O47" i="5"/>
  <c r="N47" i="5"/>
  <c r="M47" i="5"/>
  <c r="O46" i="5" a="1"/>
  <c r="O46" i="5" s="1"/>
  <c r="P46" i="5" s="1"/>
  <c r="N46" i="5"/>
  <c r="M46" i="5"/>
  <c r="O45" i="5" a="1"/>
  <c r="O45" i="5" s="1"/>
  <c r="N45" i="5"/>
  <c r="M45" i="5"/>
  <c r="N44" i="5"/>
  <c r="M44" i="5"/>
  <c r="N43" i="5"/>
  <c r="O43" i="5" s="1" a="1"/>
  <c r="O43" i="5" s="1"/>
  <c r="M43" i="5"/>
  <c r="N42" i="5"/>
  <c r="O42" i="5" s="1" a="1"/>
  <c r="O42" i="5" s="1"/>
  <c r="M42" i="5"/>
  <c r="N41" i="5"/>
  <c r="O41" i="5" s="1" a="1"/>
  <c r="O41" i="5" s="1"/>
  <c r="M41" i="5"/>
  <c r="N40" i="5"/>
  <c r="O40" i="5" s="1" a="1"/>
  <c r="O40" i="5" s="1"/>
  <c r="M40" i="5"/>
  <c r="N39" i="5"/>
  <c r="O39" i="5" s="1" a="1"/>
  <c r="O39" i="5" s="1"/>
  <c r="M39" i="5"/>
  <c r="N38" i="5"/>
  <c r="O38" i="5" s="1" a="1"/>
  <c r="O38" i="5" s="1"/>
  <c r="M38" i="5"/>
  <c r="N37" i="5"/>
  <c r="O37" i="5" s="1" a="1"/>
  <c r="O37" i="5" s="1"/>
  <c r="M37" i="5"/>
  <c r="N36" i="5"/>
  <c r="O36" i="5" s="1" a="1"/>
  <c r="O36" i="5" s="1"/>
  <c r="M36" i="5"/>
  <c r="N35" i="5"/>
  <c r="O35" i="5" s="1" a="1"/>
  <c r="O35" i="5" s="1"/>
  <c r="M35" i="5"/>
  <c r="N34" i="5"/>
  <c r="O34" i="5" s="1" a="1"/>
  <c r="O34" i="5" s="1"/>
  <c r="M34" i="5"/>
  <c r="N33" i="5"/>
  <c r="O33" i="5" s="1" a="1"/>
  <c r="O33" i="5" s="1"/>
  <c r="M33" i="5"/>
  <c r="N32" i="5"/>
  <c r="O32" i="5" s="1" a="1"/>
  <c r="O32" i="5" s="1"/>
  <c r="M32" i="5"/>
  <c r="N31" i="5"/>
  <c r="O31" i="5" s="1" a="1"/>
  <c r="O31" i="5" s="1"/>
  <c r="M31" i="5"/>
  <c r="N30" i="5"/>
  <c r="O30" i="5" s="1" a="1"/>
  <c r="O30" i="5" s="1"/>
  <c r="M30" i="5"/>
  <c r="N29" i="5"/>
  <c r="O29" i="5" s="1" a="1"/>
  <c r="O29" i="5" s="1"/>
  <c r="M29" i="5"/>
  <c r="N28" i="5"/>
  <c r="O28" i="5" s="1" a="1"/>
  <c r="O28" i="5" s="1"/>
  <c r="M28" i="5"/>
  <c r="N27" i="5"/>
  <c r="O27" i="5" s="1" a="1"/>
  <c r="O27" i="5" s="1"/>
  <c r="M27" i="5"/>
  <c r="N26" i="5"/>
  <c r="O26" i="5" s="1" a="1"/>
  <c r="O26" i="5" s="1"/>
  <c r="M26" i="5"/>
  <c r="N25" i="5"/>
  <c r="O25" i="5" s="1" a="1"/>
  <c r="O25" i="5" s="1"/>
  <c r="M25" i="5"/>
  <c r="N24" i="5"/>
  <c r="O24" i="5" s="1" a="1"/>
  <c r="O24" i="5" s="1"/>
  <c r="M24" i="5"/>
  <c r="N23" i="5"/>
  <c r="O23" i="5" s="1" a="1"/>
  <c r="O23" i="5" s="1"/>
  <c r="M23" i="5"/>
  <c r="R22" i="5"/>
  <c r="P22" i="5"/>
  <c r="Q22" i="5" s="1"/>
  <c r="N22" i="5"/>
  <c r="O22" i="5" s="1" a="1"/>
  <c r="O22" i="5" s="1"/>
  <c r="M22" i="5"/>
  <c r="P21" i="5"/>
  <c r="Q21" i="5" s="1"/>
  <c r="N21" i="5"/>
  <c r="O21" i="5" s="1" a="1"/>
  <c r="O21" i="5" s="1"/>
  <c r="M21" i="5"/>
  <c r="N20" i="5"/>
  <c r="O20" i="5" s="1" a="1"/>
  <c r="O20" i="5" s="1"/>
  <c r="M20" i="5"/>
  <c r="P19" i="5"/>
  <c r="Q19" i="5" s="1"/>
  <c r="N19" i="5"/>
  <c r="O19" i="5" s="1" a="1"/>
  <c r="O19" i="5" s="1"/>
  <c r="M19" i="5"/>
  <c r="N18" i="5"/>
  <c r="O18" i="5" s="1" a="1"/>
  <c r="O18" i="5" s="1"/>
  <c r="M18" i="5"/>
  <c r="R17" i="5"/>
  <c r="P17" i="5"/>
  <c r="Q17" i="5" s="1"/>
  <c r="N17" i="5"/>
  <c r="O17" i="5" s="1" a="1"/>
  <c r="O17" i="5" s="1"/>
  <c r="M17" i="5"/>
  <c r="N16" i="5"/>
  <c r="O16" i="5" s="1" a="1"/>
  <c r="O16" i="5" s="1"/>
  <c r="M16" i="5"/>
  <c r="N15" i="5"/>
  <c r="O15" i="5" s="1" a="1"/>
  <c r="O15" i="5" s="1"/>
  <c r="M15" i="5"/>
  <c r="R14" i="5"/>
  <c r="P14" i="5"/>
  <c r="Q14" i="5" s="1"/>
  <c r="N14" i="5"/>
  <c r="O14" i="5" s="1" a="1"/>
  <c r="O14" i="5" s="1"/>
  <c r="M14" i="5"/>
  <c r="M13" i="5"/>
  <c r="N13" i="5" s="1"/>
  <c r="M12" i="5"/>
  <c r="N12" i="5" s="1"/>
  <c r="N11" i="5"/>
  <c r="O11" i="5" s="1" a="1"/>
  <c r="O11" i="5" s="1"/>
  <c r="M11" i="5"/>
  <c r="N10" i="5"/>
  <c r="O10" i="5" s="1" a="1"/>
  <c r="O10" i="5" s="1"/>
  <c r="M10" i="5"/>
  <c r="B10" i="5"/>
  <c r="B11" i="5" s="1"/>
  <c r="B12" i="5" s="1"/>
  <c r="B13" i="5" s="1"/>
  <c r="B14" i="5" s="1"/>
  <c r="B15" i="5" s="1"/>
  <c r="B16" i="5" s="1"/>
  <c r="B17" i="5" s="1"/>
  <c r="B18" i="5" s="1"/>
  <c r="B19" i="5" s="1"/>
  <c r="B20" i="5" s="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B78" i="5" s="1"/>
  <c r="B79" i="5" s="1"/>
  <c r="B80" i="5" s="1"/>
  <c r="B81" i="5" s="1"/>
  <c r="B82" i="5" s="1"/>
  <c r="B83" i="5" s="1"/>
  <c r="B84" i="5" s="1"/>
  <c r="B85" i="5" s="1"/>
  <c r="B86" i="5" s="1"/>
  <c r="B87" i="5" s="1"/>
  <c r="B88" i="5" s="1"/>
  <c r="B89" i="5" s="1"/>
  <c r="B90" i="5" s="1"/>
  <c r="B91" i="5" s="1"/>
  <c r="B92" i="5" s="1"/>
  <c r="B93" i="5" s="1"/>
  <c r="B94" i="5" s="1"/>
  <c r="B95" i="5" s="1"/>
  <c r="B96" i="5" s="1"/>
  <c r="B97" i="5" s="1"/>
  <c r="B98" i="5" s="1"/>
  <c r="B99" i="5" s="1"/>
  <c r="B100" i="5" s="1"/>
  <c r="B101" i="5" s="1"/>
  <c r="B102" i="5" s="1"/>
  <c r="B103" i="5" s="1"/>
  <c r="B104" i="5" s="1"/>
  <c r="B105" i="5" s="1"/>
  <c r="B106" i="5" s="1"/>
  <c r="B107" i="5" s="1"/>
  <c r="B108" i="5" s="1"/>
  <c r="B109" i="5" s="1"/>
  <c r="M9" i="5"/>
  <c r="N9" i="5" s="1"/>
  <c r="B9" i="5"/>
  <c r="D25" i="4"/>
  <c r="P11" i="10" s="1"/>
  <c r="K58" i="11" s="1"/>
  <c r="H19" i="3"/>
  <c r="H18" i="3"/>
  <c r="M17" i="3"/>
  <c r="H17" i="3"/>
  <c r="H16" i="3"/>
  <c r="M12" i="3"/>
  <c r="G19" i="3" s="1"/>
  <c r="K12" i="3"/>
  <c r="H12" i="3"/>
  <c r="D12" i="3"/>
  <c r="H11" i="3"/>
  <c r="D11" i="3"/>
  <c r="H10" i="3"/>
  <c r="D10" i="3"/>
  <c r="H9" i="3"/>
  <c r="D9" i="3"/>
  <c r="K37" i="11" l="1"/>
  <c r="I19" i="3"/>
  <c r="P11" i="5"/>
  <c r="Q11" i="5" s="1"/>
  <c r="R87" i="5"/>
  <c r="Q87" i="5"/>
  <c r="O13" i="5" a="1"/>
  <c r="O13" i="5" s="1"/>
  <c r="P13" i="5"/>
  <c r="R71" i="5"/>
  <c r="Q71" i="5"/>
  <c r="O12" i="5" a="1"/>
  <c r="O12" i="5" s="1"/>
  <c r="P12" i="5" s="1"/>
  <c r="Q57" i="5"/>
  <c r="R57" i="5"/>
  <c r="R46" i="5"/>
  <c r="Q46" i="5"/>
  <c r="Q67" i="5"/>
  <c r="R67" i="5"/>
  <c r="O9" i="5" a="1"/>
  <c r="O9" i="5" s="1"/>
  <c r="P9" i="5" s="1"/>
  <c r="R54" i="5"/>
  <c r="Q54" i="5"/>
  <c r="Q65" i="5"/>
  <c r="R65" i="5"/>
  <c r="O44" i="5" a="1"/>
  <c r="O44" i="5" s="1"/>
  <c r="P44" i="5" s="1"/>
  <c r="R104" i="5"/>
  <c r="Q104" i="5"/>
  <c r="O20" i="6" a="1"/>
  <c r="O20" i="6" s="1"/>
  <c r="M20" i="6"/>
  <c r="R20" i="6" s="1"/>
  <c r="O24" i="6" a="1"/>
  <c r="O24" i="6" s="1"/>
  <c r="M24" i="6"/>
  <c r="R24" i="6" s="1"/>
  <c r="R40" i="6"/>
  <c r="M65" i="6"/>
  <c r="O65" i="6" a="1"/>
  <c r="O65" i="6" s="1"/>
  <c r="N65" i="6"/>
  <c r="P65" i="6" s="1"/>
  <c r="Q65" i="6" s="1"/>
  <c r="M83" i="6"/>
  <c r="R83" i="6" s="1"/>
  <c r="N83" i="6"/>
  <c r="P83" i="6" s="1"/>
  <c r="Q83" i="6" s="1"/>
  <c r="O83" i="6" a="1"/>
  <c r="O83" i="6" s="1"/>
  <c r="R104" i="6"/>
  <c r="N31" i="7"/>
  <c r="P31" i="7" s="1"/>
  <c r="Q31" i="7" s="1"/>
  <c r="M31" i="7"/>
  <c r="R11" i="5"/>
  <c r="P16" i="5"/>
  <c r="R19" i="5"/>
  <c r="P24" i="5"/>
  <c r="P26" i="5"/>
  <c r="P28" i="5"/>
  <c r="P30" i="5"/>
  <c r="P32" i="5"/>
  <c r="P34" i="5"/>
  <c r="P36" i="5"/>
  <c r="P38" i="5"/>
  <c r="P40" i="5"/>
  <c r="P42" i="5"/>
  <c r="Q47" i="5"/>
  <c r="P56" i="5"/>
  <c r="P59" i="5"/>
  <c r="Q66" i="5"/>
  <c r="P76" i="5"/>
  <c r="O76" i="5" a="1"/>
  <c r="O76" i="5" s="1"/>
  <c r="P78" i="5"/>
  <c r="P80" i="5"/>
  <c r="R81" i="5"/>
  <c r="R83" i="5"/>
  <c r="R97" i="5"/>
  <c r="N12" i="6"/>
  <c r="P12" i="6" s="1"/>
  <c r="Q12" i="6" s="1"/>
  <c r="R12" i="6" s="1"/>
  <c r="N15" i="6"/>
  <c r="P15" i="6" s="1"/>
  <c r="Q15" i="6" s="1"/>
  <c r="R15" i="6" s="1"/>
  <c r="M15" i="6"/>
  <c r="O15" i="6" a="1"/>
  <c r="O15" i="6" s="1"/>
  <c r="M17" i="6"/>
  <c r="N17" i="6" s="1"/>
  <c r="P17" i="6" s="1"/>
  <c r="Q17" i="6" s="1"/>
  <c r="N20" i="6"/>
  <c r="N24" i="6"/>
  <c r="O52" i="6" a="1"/>
  <c r="O52" i="6" s="1"/>
  <c r="N52" i="6"/>
  <c r="P52" i="6" s="1"/>
  <c r="Q52" i="6" s="1"/>
  <c r="O54" i="6" a="1"/>
  <c r="O54" i="6" s="1"/>
  <c r="N54" i="6"/>
  <c r="P54" i="6" s="1"/>
  <c r="Q54" i="6" s="1"/>
  <c r="M54" i="6"/>
  <c r="R54" i="6" s="1"/>
  <c r="O60" i="6" a="1"/>
  <c r="O60" i="6" s="1"/>
  <c r="N60" i="6"/>
  <c r="M60" i="6"/>
  <c r="R66" i="6"/>
  <c r="N68" i="6"/>
  <c r="P68" i="6" s="1"/>
  <c r="Q68" i="6" s="1"/>
  <c r="O68" i="6" a="1"/>
  <c r="O68" i="6" s="1"/>
  <c r="M68" i="6"/>
  <c r="P81" i="6"/>
  <c r="Q81" i="6" s="1"/>
  <c r="M89" i="6"/>
  <c r="R89" i="6" s="1"/>
  <c r="O89" i="6" a="1"/>
  <c r="O89" i="6" s="1"/>
  <c r="N89" i="6"/>
  <c r="O96" i="6" a="1"/>
  <c r="O96" i="6" s="1"/>
  <c r="N96" i="6"/>
  <c r="P96" i="6" s="1"/>
  <c r="Q96" i="6" s="1"/>
  <c r="M96" i="6"/>
  <c r="R96" i="6" s="1"/>
  <c r="N20" i="7"/>
  <c r="P20" i="7" s="1"/>
  <c r="Q20" i="7" s="1"/>
  <c r="M20" i="7"/>
  <c r="R20" i="7"/>
  <c r="R108" i="5"/>
  <c r="Q108" i="5"/>
  <c r="R28" i="6"/>
  <c r="R69" i="6"/>
  <c r="R21" i="5"/>
  <c r="P51" i="5"/>
  <c r="R63" i="5"/>
  <c r="Q63" i="5"/>
  <c r="Q96" i="5"/>
  <c r="O30" i="6" a="1"/>
  <c r="O30" i="6" s="1"/>
  <c r="N30" i="6"/>
  <c r="P30" i="6" s="1"/>
  <c r="Q30" i="6" s="1"/>
  <c r="M30" i="6"/>
  <c r="R30" i="6" s="1"/>
  <c r="P15" i="5"/>
  <c r="P23" i="5"/>
  <c r="P45" i="5"/>
  <c r="R49" i="5"/>
  <c r="P60" i="5"/>
  <c r="O60" i="5" a="1"/>
  <c r="O60" i="5" s="1"/>
  <c r="R103" i="5"/>
  <c r="N9" i="6"/>
  <c r="M9" i="6"/>
  <c r="O14" i="6" a="1"/>
  <c r="O14" i="6" s="1"/>
  <c r="M14" i="6"/>
  <c r="N14" i="6" s="1"/>
  <c r="P14" i="6" s="1"/>
  <c r="Q14" i="6" s="1"/>
  <c r="O16" i="6" a="1"/>
  <c r="O16" i="6" s="1"/>
  <c r="N16" i="6"/>
  <c r="O18" i="6" a="1"/>
  <c r="O18" i="6" s="1"/>
  <c r="N18" i="6"/>
  <c r="P18" i="6" s="1"/>
  <c r="Q18" i="6" s="1"/>
  <c r="R18" i="6" s="1"/>
  <c r="O22" i="6" a="1"/>
  <c r="O22" i="6" s="1"/>
  <c r="M22" i="6"/>
  <c r="R22" i="6" s="1"/>
  <c r="O26" i="6" a="1"/>
  <c r="O26" i="6" s="1"/>
  <c r="M26" i="6"/>
  <c r="R26" i="6" s="1"/>
  <c r="M28" i="6"/>
  <c r="O28" i="6" a="1"/>
  <c r="O28" i="6" s="1"/>
  <c r="N28" i="6"/>
  <c r="P28" i="6" s="1"/>
  <c r="Q28" i="6" s="1"/>
  <c r="N72" i="6"/>
  <c r="O72" i="6" a="1"/>
  <c r="O72" i="6" s="1"/>
  <c r="M72" i="6"/>
  <c r="R72" i="6" s="1"/>
  <c r="R33" i="7"/>
  <c r="N33" i="7"/>
  <c r="P33" i="7" s="1"/>
  <c r="Q33" i="7" s="1"/>
  <c r="M33" i="7"/>
  <c r="P10" i="5"/>
  <c r="P18" i="5"/>
  <c r="R61" i="5"/>
  <c r="Q74" i="5"/>
  <c r="R37" i="6"/>
  <c r="P63" i="6"/>
  <c r="Q63" i="6" s="1"/>
  <c r="P20" i="5"/>
  <c r="P25" i="5"/>
  <c r="P27" i="5"/>
  <c r="P29" i="5"/>
  <c r="P31" i="5"/>
  <c r="P33" i="5"/>
  <c r="P35" i="5"/>
  <c r="P37" i="5"/>
  <c r="P39" i="5"/>
  <c r="P41" i="5"/>
  <c r="P43" i="5"/>
  <c r="R53" i="5"/>
  <c r="P62" i="5"/>
  <c r="P64" i="5"/>
  <c r="R69" i="5"/>
  <c r="Q82" i="5"/>
  <c r="Q88" i="5"/>
  <c r="R91" i="5"/>
  <c r="R105" i="5"/>
  <c r="O9" i="6" a="1"/>
  <c r="O9" i="6" s="1"/>
  <c r="N22" i="6"/>
  <c r="P22" i="6" s="1"/>
  <c r="Q22" i="6" s="1"/>
  <c r="N26" i="6"/>
  <c r="O33" i="6" a="1"/>
  <c r="O33" i="6" s="1"/>
  <c r="N33" i="6"/>
  <c r="P33" i="6" s="1"/>
  <c r="Q33" i="6" s="1"/>
  <c r="M33" i="6"/>
  <c r="M61" i="6"/>
  <c r="O61" i="6" a="1"/>
  <c r="O61" i="6" s="1"/>
  <c r="N61" i="6"/>
  <c r="P61" i="6" s="1"/>
  <c r="Q61" i="6" s="1"/>
  <c r="N64" i="6"/>
  <c r="O64" i="6" a="1"/>
  <c r="O64" i="6" s="1"/>
  <c r="M64" i="6"/>
  <c r="R64" i="6" s="1"/>
  <c r="R70" i="6"/>
  <c r="O80" i="6" a="1"/>
  <c r="O80" i="6" s="1"/>
  <c r="N80" i="6"/>
  <c r="P80" i="6" s="1"/>
  <c r="Q80" i="6" s="1"/>
  <c r="M80" i="6"/>
  <c r="M12" i="7"/>
  <c r="N12" i="7" s="1"/>
  <c r="P86" i="5"/>
  <c r="O52" i="5" a="1"/>
  <c r="O52" i="5" s="1"/>
  <c r="P52" i="5" s="1"/>
  <c r="P85" i="5"/>
  <c r="R100" i="5"/>
  <c r="Q100" i="5"/>
  <c r="N11" i="6"/>
  <c r="P11" i="6" s="1"/>
  <c r="Q11" i="6" s="1"/>
  <c r="R11" i="6" s="1"/>
  <c r="M11" i="6"/>
  <c r="P35" i="6"/>
  <c r="Q35" i="6" s="1"/>
  <c r="O45" i="6" a="1"/>
  <c r="O45" i="6" s="1"/>
  <c r="M45" i="6"/>
  <c r="R45" i="6" s="1"/>
  <c r="N45" i="6"/>
  <c r="P45" i="6" s="1"/>
  <c r="Q45" i="6" s="1"/>
  <c r="M53" i="6"/>
  <c r="R53" i="6" s="1"/>
  <c r="O53" i="6" a="1"/>
  <c r="O53" i="6" s="1"/>
  <c r="N53" i="6"/>
  <c r="M59" i="6"/>
  <c r="N59" i="6"/>
  <c r="P59" i="6" s="1"/>
  <c r="Q59" i="6" s="1"/>
  <c r="R103" i="6"/>
  <c r="R94" i="5"/>
  <c r="Q94" i="5"/>
  <c r="O42" i="6" a="1"/>
  <c r="O42" i="6" s="1"/>
  <c r="N42" i="6"/>
  <c r="P42" i="6" s="1"/>
  <c r="Q42" i="6" s="1"/>
  <c r="O84" i="6" a="1"/>
  <c r="O84" i="6" s="1"/>
  <c r="N84" i="6"/>
  <c r="M84" i="6"/>
  <c r="R84" i="6" s="1"/>
  <c r="R90" i="6"/>
  <c r="P48" i="5"/>
  <c r="P84" i="5"/>
  <c r="O84" i="5" a="1"/>
  <c r="O84" i="5" s="1"/>
  <c r="R89" i="5"/>
  <c r="R101" i="5"/>
  <c r="R33" i="6"/>
  <c r="O49" i="6" a="1"/>
  <c r="O49" i="6" s="1"/>
  <c r="N49" i="6"/>
  <c r="P49" i="6" s="1"/>
  <c r="Q49" i="6" s="1"/>
  <c r="M49" i="6"/>
  <c r="R61" i="6"/>
  <c r="M16" i="3"/>
  <c r="P68" i="5"/>
  <c r="O68" i="5" a="1"/>
  <c r="O68" i="5" s="1"/>
  <c r="P70" i="5"/>
  <c r="P72" i="5"/>
  <c r="R79" i="5"/>
  <c r="Q79" i="5"/>
  <c r="R95" i="5"/>
  <c r="Q95" i="5"/>
  <c r="O10" i="6" a="1"/>
  <c r="O10" i="6" s="1"/>
  <c r="N10" i="6"/>
  <c r="O29" i="6" a="1"/>
  <c r="O29" i="6" s="1"/>
  <c r="P29" i="6" s="1"/>
  <c r="Q29" i="6" s="1"/>
  <c r="M29" i="6"/>
  <c r="M73" i="6"/>
  <c r="R73" i="6" s="1"/>
  <c r="O73" i="6" a="1"/>
  <c r="O73" i="6" s="1"/>
  <c r="N73" i="6"/>
  <c r="R99" i="6"/>
  <c r="R21" i="7"/>
  <c r="N21" i="7"/>
  <c r="P21" i="7" s="1"/>
  <c r="Q21" i="7" s="1"/>
  <c r="M21" i="7"/>
  <c r="P37" i="6"/>
  <c r="Q37" i="6" s="1"/>
  <c r="O40" i="6" a="1"/>
  <c r="O40" i="6" s="1"/>
  <c r="N40" i="6"/>
  <c r="M40" i="6"/>
  <c r="M44" i="6"/>
  <c r="R44" i="6" s="1"/>
  <c r="O44" i="6" a="1"/>
  <c r="O44" i="6" s="1"/>
  <c r="P44" i="6" s="1"/>
  <c r="Q44" i="6" s="1"/>
  <c r="R51" i="6"/>
  <c r="P58" i="6"/>
  <c r="Q58" i="6" s="1"/>
  <c r="R60" i="6"/>
  <c r="N66" i="6"/>
  <c r="O66" i="6" a="1"/>
  <c r="O66" i="6" s="1"/>
  <c r="R71" i="6"/>
  <c r="M81" i="6"/>
  <c r="O81" i="6" a="1"/>
  <c r="O81" i="6" s="1"/>
  <c r="M91" i="6"/>
  <c r="R91" i="6" s="1"/>
  <c r="N91" i="6"/>
  <c r="P91" i="6" s="1"/>
  <c r="Q91" i="6" s="1"/>
  <c r="N17" i="7"/>
  <c r="P17" i="7" s="1"/>
  <c r="Q17" i="7" s="1"/>
  <c r="M17" i="7"/>
  <c r="R71" i="7"/>
  <c r="P71" i="7"/>
  <c r="Q71" i="7" s="1"/>
  <c r="R43" i="6"/>
  <c r="O46" i="6" a="1"/>
  <c r="O46" i="6" s="1"/>
  <c r="N46" i="6"/>
  <c r="P46" i="6" s="1"/>
  <c r="Q46" i="6" s="1"/>
  <c r="M46" i="6"/>
  <c r="R46" i="6" s="1"/>
  <c r="N62" i="6"/>
  <c r="P62" i="6" s="1"/>
  <c r="Q62" i="6" s="1"/>
  <c r="O62" i="6" a="1"/>
  <c r="O62" i="6" s="1"/>
  <c r="M71" i="6"/>
  <c r="O71" i="6" a="1"/>
  <c r="O71" i="6" s="1"/>
  <c r="M75" i="6"/>
  <c r="N75" i="6"/>
  <c r="R82" i="6"/>
  <c r="R88" i="6"/>
  <c r="O90" i="6" a="1"/>
  <c r="O90" i="6" s="1"/>
  <c r="N90" i="6"/>
  <c r="M95" i="6"/>
  <c r="O95" i="6" a="1"/>
  <c r="O95" i="6" s="1"/>
  <c r="N95" i="6"/>
  <c r="M13" i="6"/>
  <c r="N19" i="6"/>
  <c r="P19" i="6" s="1"/>
  <c r="Q19" i="6" s="1"/>
  <c r="R19" i="6" s="1"/>
  <c r="O27" i="6" a="1"/>
  <c r="O27" i="6" s="1"/>
  <c r="N27" i="6"/>
  <c r="M27" i="6"/>
  <c r="R27" i="6" s="1"/>
  <c r="O36" i="6" a="1"/>
  <c r="O36" i="6" s="1"/>
  <c r="N36" i="6"/>
  <c r="P36" i="6" s="1"/>
  <c r="Q36" i="6" s="1"/>
  <c r="O43" i="6" a="1"/>
  <c r="O43" i="6" s="1"/>
  <c r="N43" i="6"/>
  <c r="M43" i="6"/>
  <c r="R49" i="6"/>
  <c r="P51" i="6"/>
  <c r="Q51" i="6" s="1"/>
  <c r="N56" i="6"/>
  <c r="P56" i="6" s="1"/>
  <c r="Q56" i="6" s="1"/>
  <c r="M56" i="6"/>
  <c r="R56" i="6" s="1"/>
  <c r="M62" i="6"/>
  <c r="R62" i="6" s="1"/>
  <c r="R65" i="6"/>
  <c r="M69" i="6"/>
  <c r="O69" i="6" a="1"/>
  <c r="O69" i="6" s="1"/>
  <c r="N71" i="6"/>
  <c r="R74" i="6"/>
  <c r="R80" i="6"/>
  <c r="O82" i="6" a="1"/>
  <c r="O82" i="6" s="1"/>
  <c r="N82" i="6"/>
  <c r="O88" i="6" a="1"/>
  <c r="O88" i="6" s="1"/>
  <c r="N88" i="6"/>
  <c r="P88" i="6" s="1"/>
  <c r="Q88" i="6" s="1"/>
  <c r="M88" i="6"/>
  <c r="O108" i="6" a="1"/>
  <c r="O108" i="6" s="1"/>
  <c r="N108" i="6"/>
  <c r="P108" i="6" s="1"/>
  <c r="Q108" i="6" s="1"/>
  <c r="M108" i="6"/>
  <c r="R108" i="6" s="1"/>
  <c r="R19" i="7"/>
  <c r="N19" i="7"/>
  <c r="P19" i="7" s="1"/>
  <c r="Q19" i="7" s="1"/>
  <c r="M19" i="7"/>
  <c r="N48" i="7"/>
  <c r="P48" i="7" s="1"/>
  <c r="Q48" i="7" s="1"/>
  <c r="M48" i="7"/>
  <c r="R35" i="6"/>
  <c r="M36" i="6"/>
  <c r="R36" i="6" s="1"/>
  <c r="R38" i="6"/>
  <c r="R42" i="6"/>
  <c r="O56" i="6" a="1"/>
  <c r="O56" i="6" s="1"/>
  <c r="R59" i="6"/>
  <c r="M67" i="6"/>
  <c r="R67" i="6" s="1"/>
  <c r="O67" i="6" a="1"/>
  <c r="O67" i="6" s="1"/>
  <c r="P67" i="6" s="1"/>
  <c r="Q67" i="6" s="1"/>
  <c r="N69" i="6"/>
  <c r="P69" i="6" s="1"/>
  <c r="Q69" i="6" s="1"/>
  <c r="O74" i="6" a="1"/>
  <c r="O74" i="6" s="1"/>
  <c r="N74" i="6"/>
  <c r="P74" i="6" s="1"/>
  <c r="Q74" i="6" s="1"/>
  <c r="O75" i="6" a="1"/>
  <c r="O75" i="6" s="1"/>
  <c r="M90" i="6"/>
  <c r="O92" i="6" a="1"/>
  <c r="O92" i="6" s="1"/>
  <c r="N92" i="6"/>
  <c r="P92" i="6" s="1"/>
  <c r="Q92" i="6" s="1"/>
  <c r="M105" i="6"/>
  <c r="R105" i="6" s="1"/>
  <c r="O105" i="6" a="1"/>
  <c r="O105" i="6" s="1"/>
  <c r="N105" i="6"/>
  <c r="P13" i="7"/>
  <c r="Q13" i="7" s="1"/>
  <c r="R13" i="7" s="1"/>
  <c r="M28" i="7"/>
  <c r="N28" i="7"/>
  <c r="P28" i="7" s="1"/>
  <c r="Q28" i="7" s="1"/>
  <c r="R28" i="7"/>
  <c r="N47" i="7"/>
  <c r="P47" i="7" s="1"/>
  <c r="Q47" i="7" s="1"/>
  <c r="R47" i="7"/>
  <c r="M47" i="7"/>
  <c r="R29" i="6"/>
  <c r="R52" i="6"/>
  <c r="M63" i="6"/>
  <c r="R63" i="6" s="1"/>
  <c r="O63" i="6" a="1"/>
  <c r="O63" i="6" s="1"/>
  <c r="R68" i="6"/>
  <c r="N70" i="6"/>
  <c r="P70" i="6" s="1"/>
  <c r="Q70" i="6" s="1"/>
  <c r="O70" i="6" a="1"/>
  <c r="O70" i="6" s="1"/>
  <c r="O76" i="6" a="1"/>
  <c r="O76" i="6" s="1"/>
  <c r="N76" i="6"/>
  <c r="P76" i="6" s="1"/>
  <c r="Q76" i="6" s="1"/>
  <c r="R81" i="6"/>
  <c r="M99" i="6"/>
  <c r="O99" i="6" a="1"/>
  <c r="O99" i="6" s="1"/>
  <c r="N99" i="6"/>
  <c r="P99" i="6" s="1"/>
  <c r="Q99" i="6" s="1"/>
  <c r="P101" i="6"/>
  <c r="Q101" i="6" s="1"/>
  <c r="M103" i="6"/>
  <c r="N103" i="6"/>
  <c r="O103" i="6" a="1"/>
  <c r="O103" i="6" s="1"/>
  <c r="M18" i="7"/>
  <c r="N18" i="7"/>
  <c r="P18" i="7" s="1"/>
  <c r="Q18" i="7" s="1"/>
  <c r="R18" i="7"/>
  <c r="N27" i="7"/>
  <c r="P27" i="7" s="1"/>
  <c r="Q27" i="7" s="1"/>
  <c r="M27" i="7"/>
  <c r="N32" i="7"/>
  <c r="P32" i="7" s="1"/>
  <c r="Q32" i="7" s="1"/>
  <c r="M32" i="7"/>
  <c r="R32" i="7"/>
  <c r="N68" i="7"/>
  <c r="P68" i="7" s="1"/>
  <c r="Q68" i="7" s="1"/>
  <c r="R68" i="7"/>
  <c r="M68" i="7"/>
  <c r="R95" i="6"/>
  <c r="N100" i="6"/>
  <c r="P100" i="6" s="1"/>
  <c r="Q100" i="6" s="1"/>
  <c r="M100" i="6"/>
  <c r="R100" i="6" s="1"/>
  <c r="M109" i="6"/>
  <c r="R109" i="6" s="1"/>
  <c r="O109" i="6" a="1"/>
  <c r="O109" i="6" s="1"/>
  <c r="N109" i="6"/>
  <c r="R34" i="7"/>
  <c r="M34" i="7"/>
  <c r="N34" i="7"/>
  <c r="P34" i="7" s="1"/>
  <c r="Q34" i="7" s="1"/>
  <c r="M39" i="7"/>
  <c r="N39" i="7"/>
  <c r="P39" i="7" s="1"/>
  <c r="Q39" i="7" s="1"/>
  <c r="R39" i="7"/>
  <c r="N66" i="7"/>
  <c r="P66" i="7" s="1"/>
  <c r="Q66" i="7" s="1"/>
  <c r="N72" i="7"/>
  <c r="P72" i="7" s="1"/>
  <c r="Q72" i="7" s="1"/>
  <c r="R72" i="7"/>
  <c r="M72" i="7"/>
  <c r="N96" i="7"/>
  <c r="P96" i="7" s="1"/>
  <c r="Q96" i="7" s="1"/>
  <c r="R96" i="7"/>
  <c r="M96" i="7"/>
  <c r="R41" i="6"/>
  <c r="R57" i="6"/>
  <c r="R77" i="6"/>
  <c r="O78" i="6" a="1"/>
  <c r="O78" i="6" s="1"/>
  <c r="N78" i="6"/>
  <c r="R85" i="6"/>
  <c r="O86" i="6" a="1"/>
  <c r="O86" i="6" s="1"/>
  <c r="N86" i="6"/>
  <c r="P86" i="6" s="1"/>
  <c r="Q86" i="6" s="1"/>
  <c r="R98" i="6"/>
  <c r="O102" i="6" a="1"/>
  <c r="O102" i="6" s="1"/>
  <c r="N102" i="6"/>
  <c r="P102" i="6" s="1"/>
  <c r="Q102" i="6" s="1"/>
  <c r="M9" i="7"/>
  <c r="N10" i="7"/>
  <c r="P10" i="7" s="1"/>
  <c r="Q10" i="7" s="1"/>
  <c r="M11" i="7"/>
  <c r="N11" i="7" s="1"/>
  <c r="N16" i="7"/>
  <c r="P16" i="7" s="1"/>
  <c r="Q16" i="7" s="1"/>
  <c r="R16" i="7"/>
  <c r="R42" i="7"/>
  <c r="N42" i="7"/>
  <c r="P42" i="7" s="1"/>
  <c r="Q42" i="7" s="1"/>
  <c r="R45" i="7"/>
  <c r="M37" i="6"/>
  <c r="N55" i="6"/>
  <c r="P55" i="6" s="1"/>
  <c r="Q55" i="6" s="1"/>
  <c r="N79" i="6"/>
  <c r="P79" i="6" s="1"/>
  <c r="Q79" i="6" s="1"/>
  <c r="N87" i="6"/>
  <c r="P87" i="6" s="1"/>
  <c r="Q87" i="6" s="1"/>
  <c r="R92" i="6"/>
  <c r="M93" i="6"/>
  <c r="R93" i="6" s="1"/>
  <c r="O93" i="6" a="1"/>
  <c r="O93" i="6" s="1"/>
  <c r="N93" i="6"/>
  <c r="N94" i="6"/>
  <c r="P94" i="6" s="1"/>
  <c r="Q94" i="6" s="1"/>
  <c r="R97" i="6"/>
  <c r="N106" i="6"/>
  <c r="P106" i="6" s="1"/>
  <c r="Q106" i="6" s="1"/>
  <c r="M106" i="6"/>
  <c r="R106" i="6" s="1"/>
  <c r="N107" i="6"/>
  <c r="P107" i="6" s="1"/>
  <c r="Q107" i="6" s="1"/>
  <c r="N9" i="7"/>
  <c r="P9" i="7" s="1"/>
  <c r="Q9" i="7" s="1"/>
  <c r="M10" i="7"/>
  <c r="N14" i="7"/>
  <c r="P14" i="7" s="1"/>
  <c r="Q14" i="7" s="1"/>
  <c r="M14" i="7"/>
  <c r="M42" i="7"/>
  <c r="M45" i="7"/>
  <c r="N58" i="7"/>
  <c r="P58" i="7" s="1"/>
  <c r="Q58" i="7" s="1"/>
  <c r="M58" i="7"/>
  <c r="N101" i="7"/>
  <c r="P101" i="7" s="1"/>
  <c r="Q101" i="7" s="1"/>
  <c r="M101" i="7"/>
  <c r="N104" i="7"/>
  <c r="P104" i="7" s="1"/>
  <c r="Q104" i="7" s="1"/>
  <c r="R104" i="7"/>
  <c r="R75" i="6"/>
  <c r="R101" i="6"/>
  <c r="M26" i="7"/>
  <c r="N26" i="7"/>
  <c r="P26" i="7" s="1"/>
  <c r="Q26" i="7" s="1"/>
  <c r="R26" i="7"/>
  <c r="N41" i="7"/>
  <c r="P41" i="7" s="1"/>
  <c r="Q41" i="7" s="1"/>
  <c r="R41" i="7"/>
  <c r="N62" i="7"/>
  <c r="P62" i="7" s="1"/>
  <c r="Q62" i="7" s="1"/>
  <c r="M62" i="7"/>
  <c r="R62" i="7"/>
  <c r="M97" i="7"/>
  <c r="R97" i="7"/>
  <c r="M97" i="6"/>
  <c r="N97" i="6"/>
  <c r="P97" i="6" s="1"/>
  <c r="Q97" i="6" s="1"/>
  <c r="P98" i="6"/>
  <c r="Q98" i="6" s="1"/>
  <c r="M35" i="7"/>
  <c r="N35" i="7"/>
  <c r="P35" i="7" s="1"/>
  <c r="Q35" i="7" s="1"/>
  <c r="M41" i="7"/>
  <c r="N56" i="7"/>
  <c r="P56" i="7" s="1"/>
  <c r="Q56" i="7" s="1"/>
  <c r="R56" i="7"/>
  <c r="M56" i="7"/>
  <c r="N98" i="7"/>
  <c r="P98" i="7" s="1"/>
  <c r="Q98" i="7" s="1"/>
  <c r="M98" i="7"/>
  <c r="M22" i="7"/>
  <c r="N22" i="7"/>
  <c r="P55" i="7"/>
  <c r="Q55" i="7" s="1"/>
  <c r="N74" i="7"/>
  <c r="P74" i="7" s="1"/>
  <c r="Q74" i="7" s="1"/>
  <c r="R74" i="7"/>
  <c r="M74" i="7"/>
  <c r="N84" i="7"/>
  <c r="P84" i="7" s="1"/>
  <c r="Q84" i="7" s="1"/>
  <c r="R84" i="7"/>
  <c r="M84" i="7"/>
  <c r="R15" i="7"/>
  <c r="R23" i="7"/>
  <c r="N37" i="7"/>
  <c r="M37" i="7"/>
  <c r="R61" i="7"/>
  <c r="P61" i="7"/>
  <c r="Q61" i="7" s="1"/>
  <c r="N76" i="7"/>
  <c r="P76" i="7" s="1"/>
  <c r="Q76" i="7" s="1"/>
  <c r="M76" i="7"/>
  <c r="M77" i="7"/>
  <c r="R77" i="7"/>
  <c r="N78" i="7"/>
  <c r="P78" i="7" s="1"/>
  <c r="Q78" i="7" s="1"/>
  <c r="M78" i="7"/>
  <c r="N92" i="7"/>
  <c r="P92" i="7" s="1"/>
  <c r="Q92" i="7" s="1"/>
  <c r="R92" i="7"/>
  <c r="N24" i="7"/>
  <c r="M24" i="7"/>
  <c r="N29" i="7"/>
  <c r="P29" i="7" s="1"/>
  <c r="Q29" i="7" s="1"/>
  <c r="N51" i="7"/>
  <c r="P51" i="7" s="1"/>
  <c r="Q51" i="7" s="1"/>
  <c r="M23" i="7"/>
  <c r="R25" i="7"/>
  <c r="P75" i="7"/>
  <c r="Q75" i="7" s="1"/>
  <c r="N77" i="7"/>
  <c r="P77" i="7" s="1"/>
  <c r="Q77" i="7" s="1"/>
  <c r="P87" i="7"/>
  <c r="Q87" i="7" s="1"/>
  <c r="M92" i="7"/>
  <c r="N102" i="7"/>
  <c r="P102" i="7" s="1"/>
  <c r="Q102" i="7" s="1"/>
  <c r="M102" i="7"/>
  <c r="M43" i="7"/>
  <c r="N43" i="7"/>
  <c r="R65" i="7"/>
  <c r="N69" i="7"/>
  <c r="M69" i="7"/>
  <c r="R79" i="7"/>
  <c r="R93" i="7"/>
  <c r="N53" i="7"/>
  <c r="M53" i="7"/>
  <c r="N54" i="7"/>
  <c r="P54" i="7" s="1"/>
  <c r="Q54" i="7" s="1"/>
  <c r="M54" i="7"/>
  <c r="P57" i="7"/>
  <c r="Q57" i="7" s="1"/>
  <c r="R57" i="7"/>
  <c r="M64" i="7"/>
  <c r="R64" i="7"/>
  <c r="N70" i="7"/>
  <c r="P70" i="7" s="1"/>
  <c r="Q70" i="7" s="1"/>
  <c r="R70" i="7"/>
  <c r="M70" i="7"/>
  <c r="P73" i="7"/>
  <c r="Q73" i="7" s="1"/>
  <c r="N105" i="7"/>
  <c r="P105" i="7" s="1"/>
  <c r="Q105" i="7" s="1"/>
  <c r="R105" i="7"/>
  <c r="R40" i="7"/>
  <c r="R75" i="7"/>
  <c r="M55" i="7"/>
  <c r="R55" i="7"/>
  <c r="N60" i="7"/>
  <c r="P60" i="7" s="1"/>
  <c r="Q60" i="7" s="1"/>
  <c r="P64" i="7"/>
  <c r="Q64" i="7" s="1"/>
  <c r="P79" i="7"/>
  <c r="Q79" i="7" s="1"/>
  <c r="M87" i="7"/>
  <c r="R87" i="7"/>
  <c r="N88" i="7"/>
  <c r="P88" i="7" s="1"/>
  <c r="Q88" i="7" s="1"/>
  <c r="M88" i="7"/>
  <c r="N85" i="7"/>
  <c r="M85" i="7"/>
  <c r="R83" i="7"/>
  <c r="N90" i="7"/>
  <c r="P90" i="7" s="1"/>
  <c r="Q90" i="7" s="1"/>
  <c r="R90" i="7"/>
  <c r="M107" i="7"/>
  <c r="R107" i="7"/>
  <c r="N109" i="7"/>
  <c r="M109" i="7"/>
  <c r="R63" i="7"/>
  <c r="M67" i="7"/>
  <c r="R73" i="7"/>
  <c r="N86" i="7"/>
  <c r="P86" i="7" s="1"/>
  <c r="Q86" i="7" s="1"/>
  <c r="R86" i="7"/>
  <c r="P89" i="7"/>
  <c r="Q89" i="7" s="1"/>
  <c r="R89" i="7"/>
  <c r="M90" i="7"/>
  <c r="M91" i="7"/>
  <c r="N91" i="7"/>
  <c r="M95" i="7"/>
  <c r="R95" i="7"/>
  <c r="N99" i="7"/>
  <c r="R38" i="7"/>
  <c r="M63" i="7"/>
  <c r="N107" i="7"/>
  <c r="P107" i="7" s="1"/>
  <c r="Q107" i="7" s="1"/>
  <c r="M109" i="8"/>
  <c r="N94" i="7"/>
  <c r="P94" i="7" s="1"/>
  <c r="Q94" i="7" s="1"/>
  <c r="K109" i="8"/>
  <c r="M94" i="7"/>
  <c r="N106" i="7"/>
  <c r="P106" i="7" s="1"/>
  <c r="Q106" i="7" s="1"/>
  <c r="L109" i="8"/>
  <c r="Q12" i="5" l="1"/>
  <c r="R12" i="5" s="1"/>
  <c r="P11" i="7"/>
  <c r="Q11" i="7" s="1"/>
  <c r="R11" i="7"/>
  <c r="Q9" i="5"/>
  <c r="R9" i="5" s="1"/>
  <c r="R52" i="5"/>
  <c r="Q52" i="5"/>
  <c r="R44" i="5"/>
  <c r="Q44" i="5"/>
  <c r="P12" i="7"/>
  <c r="Q12" i="7" s="1"/>
  <c r="R12" i="7"/>
  <c r="R91" i="7"/>
  <c r="P91" i="7"/>
  <c r="Q91" i="7" s="1"/>
  <c r="R27" i="7"/>
  <c r="N13" i="6"/>
  <c r="P13" i="6" s="1"/>
  <c r="Q13" i="6" s="1"/>
  <c r="R13" i="6" s="1"/>
  <c r="R17" i="6"/>
  <c r="Q42" i="5"/>
  <c r="R42" i="5"/>
  <c r="N110" i="7"/>
  <c r="N110" i="6"/>
  <c r="N110" i="5"/>
  <c r="P110" i="5"/>
  <c r="M18" i="3"/>
  <c r="D19" i="3" s="1"/>
  <c r="P69" i="7"/>
  <c r="Q69" i="7" s="1"/>
  <c r="R69" i="7"/>
  <c r="R66" i="7"/>
  <c r="P109" i="6"/>
  <c r="Q109" i="6" s="1"/>
  <c r="P75" i="6"/>
  <c r="Q75" i="6" s="1"/>
  <c r="P66" i="6"/>
  <c r="Q66" i="6" s="1"/>
  <c r="R70" i="5"/>
  <c r="Q70" i="5"/>
  <c r="P26" i="6"/>
  <c r="Q26" i="6" s="1"/>
  <c r="R64" i="5"/>
  <c r="Q64" i="5"/>
  <c r="Q33" i="5"/>
  <c r="R33" i="5"/>
  <c r="Q23" i="5"/>
  <c r="R23" i="5"/>
  <c r="Q51" i="5"/>
  <c r="R51" i="5"/>
  <c r="R78" i="5"/>
  <c r="Q78" i="5"/>
  <c r="Q40" i="5"/>
  <c r="R40" i="5"/>
  <c r="Q24" i="5"/>
  <c r="R24" i="5"/>
  <c r="R48" i="5"/>
  <c r="Q48" i="5"/>
  <c r="Q37" i="5"/>
  <c r="R37" i="5"/>
  <c r="Q28" i="5"/>
  <c r="R28" i="5"/>
  <c r="R17" i="7"/>
  <c r="R72" i="5"/>
  <c r="Q72" i="5"/>
  <c r="Q35" i="5"/>
  <c r="R35" i="5"/>
  <c r="Q45" i="5"/>
  <c r="R45" i="5"/>
  <c r="R80" i="5"/>
  <c r="Q80" i="5"/>
  <c r="Q26" i="5"/>
  <c r="R26" i="5"/>
  <c r="P85" i="7"/>
  <c r="Q85" i="7" s="1"/>
  <c r="R85" i="7"/>
  <c r="R106" i="7"/>
  <c r="P109" i="7"/>
  <c r="Q109" i="7" s="1"/>
  <c r="R109" i="7"/>
  <c r="R88" i="7"/>
  <c r="R60" i="7"/>
  <c r="R54" i="7"/>
  <c r="P24" i="7"/>
  <c r="Q24" i="7" s="1"/>
  <c r="R24" i="7"/>
  <c r="R76" i="7"/>
  <c r="R29" i="7"/>
  <c r="P71" i="6"/>
  <c r="Q71" i="6" s="1"/>
  <c r="P27" i="6"/>
  <c r="Q27" i="6" s="1"/>
  <c r="P95" i="6"/>
  <c r="Q95" i="6" s="1"/>
  <c r="P40" i="6"/>
  <c r="Q40" i="6" s="1"/>
  <c r="P73" i="6"/>
  <c r="Q73" i="6" s="1"/>
  <c r="P10" i="6"/>
  <c r="Q10" i="6" s="1"/>
  <c r="R10" i="6" s="1"/>
  <c r="P84" i="6"/>
  <c r="Q84" i="6" s="1"/>
  <c r="Q85" i="5"/>
  <c r="R85" i="5"/>
  <c r="P64" i="6"/>
  <c r="Q64" i="6" s="1"/>
  <c r="R62" i="5"/>
  <c r="Q62" i="5"/>
  <c r="Q31" i="5"/>
  <c r="R31" i="5"/>
  <c r="P72" i="6"/>
  <c r="Q72" i="6" s="1"/>
  <c r="Q15" i="5"/>
  <c r="R15" i="5"/>
  <c r="Q38" i="5"/>
  <c r="R38" i="5"/>
  <c r="P37" i="7"/>
  <c r="Q37" i="7" s="1"/>
  <c r="R37" i="7"/>
  <c r="P43" i="7"/>
  <c r="Q43" i="7" s="1"/>
  <c r="R43" i="7"/>
  <c r="Q29" i="5"/>
  <c r="R29" i="5"/>
  <c r="R76" i="5"/>
  <c r="Q76" i="5"/>
  <c r="Q16" i="5"/>
  <c r="R16" i="5"/>
  <c r="R101" i="7"/>
  <c r="R14" i="7"/>
  <c r="R48" i="7"/>
  <c r="M19" i="3"/>
  <c r="Q43" i="5"/>
  <c r="R43" i="5"/>
  <c r="Q27" i="5"/>
  <c r="R27" i="5"/>
  <c r="Q10" i="5"/>
  <c r="R10" i="5"/>
  <c r="Q34" i="5"/>
  <c r="R34" i="5"/>
  <c r="R14" i="6"/>
  <c r="P22" i="7"/>
  <c r="Q22" i="7" s="1"/>
  <c r="R22" i="7"/>
  <c r="R68" i="5"/>
  <c r="Q68" i="5"/>
  <c r="Q18" i="5"/>
  <c r="R18" i="5"/>
  <c r="P9" i="6"/>
  <c r="Q9" i="6" s="1"/>
  <c r="R9" i="6" s="1"/>
  <c r="Q36" i="5"/>
  <c r="R36" i="5"/>
  <c r="P53" i="7"/>
  <c r="Q53" i="7" s="1"/>
  <c r="R53" i="7"/>
  <c r="R78" i="7"/>
  <c r="R35" i="7"/>
  <c r="R58" i="7"/>
  <c r="P93" i="6"/>
  <c r="Q93" i="6" s="1"/>
  <c r="R10" i="7"/>
  <c r="P103" i="6"/>
  <c r="Q103" i="6" s="1"/>
  <c r="P105" i="6"/>
  <c r="Q105" i="6" s="1"/>
  <c r="P43" i="6"/>
  <c r="Q43" i="6" s="1"/>
  <c r="P90" i="6"/>
  <c r="Q90" i="6" s="1"/>
  <c r="P53" i="6"/>
  <c r="Q53" i="6" s="1"/>
  <c r="Q41" i="5"/>
  <c r="R41" i="5"/>
  <c r="Q25" i="5"/>
  <c r="R25" i="5"/>
  <c r="P16" i="6"/>
  <c r="Q16" i="6" s="1"/>
  <c r="R16" i="6" s="1"/>
  <c r="P89" i="6"/>
  <c r="Q89" i="6" s="1"/>
  <c r="P24" i="6"/>
  <c r="Q24" i="6" s="1"/>
  <c r="Q59" i="5"/>
  <c r="R59" i="5"/>
  <c r="Q32" i="5"/>
  <c r="R32" i="5"/>
  <c r="Q13" i="5"/>
  <c r="R13" i="5" s="1"/>
  <c r="R99" i="7"/>
  <c r="P99" i="7"/>
  <c r="Q99" i="7" s="1"/>
  <c r="R94" i="7"/>
  <c r="R102" i="7"/>
  <c r="R51" i="7"/>
  <c r="R98" i="7"/>
  <c r="R9" i="7"/>
  <c r="P78" i="6"/>
  <c r="Q78" i="6" s="1"/>
  <c r="P82" i="6"/>
  <c r="Q82" i="6" s="1"/>
  <c r="R84" i="5"/>
  <c r="Q84" i="5"/>
  <c r="R86" i="5"/>
  <c r="Q86" i="5"/>
  <c r="Q39" i="5"/>
  <c r="R39" i="5"/>
  <c r="Q20" i="5"/>
  <c r="R20" i="5"/>
  <c r="R60" i="5"/>
  <c r="Q60" i="5"/>
  <c r="P60" i="6"/>
  <c r="Q60" i="6" s="1"/>
  <c r="P20" i="6"/>
  <c r="Q20" i="6" s="1"/>
  <c r="R56" i="5"/>
  <c r="Q56" i="5"/>
  <c r="Q30" i="5"/>
  <c r="R30" i="5"/>
  <c r="R31" i="7"/>
  <c r="P110" i="6" l="1"/>
  <c r="P110" i="7"/>
  <c r="Q110" i="5"/>
  <c r="R110" i="5" s="1"/>
  <c r="M9" i="3"/>
  <c r="G16" i="3"/>
  <c r="I16" i="3" s="1"/>
  <c r="D16" i="3"/>
  <c r="I10" i="3" s="1"/>
  <c r="I12" i="3" s="1"/>
  <c r="K34" i="11" l="1"/>
  <c r="Q110" i="7"/>
  <c r="R110" i="7" s="1"/>
  <c r="G18" i="3"/>
  <c r="I18" i="3" s="1"/>
  <c r="M11" i="3"/>
  <c r="K36" i="11" s="1"/>
  <c r="Q110" i="6"/>
  <c r="R110" i="6" s="1"/>
  <c r="G17" i="3"/>
  <c r="I17" i="3" s="1"/>
  <c r="M10" i="3"/>
  <c r="K35" i="11" s="1"/>
  <c r="D18" i="3" l="1"/>
  <c r="D17" i="3"/>
  <c r="K38" i="11"/>
  <c r="K39" i="11" l="1"/>
  <c r="K40" i="11" s="1"/>
  <c r="Q9" i="10"/>
  <c r="M23" i="3"/>
  <c r="I9" i="3"/>
  <c r="I11" i="3" s="1"/>
  <c r="D23" i="3"/>
  <c r="L57" i="11" l="1"/>
  <c r="L58" i="11"/>
  <c r="Q10" i="10"/>
  <c r="R10" i="10" s="1"/>
  <c r="R9" i="10"/>
  <c r="L59" i="11" l="1"/>
</calcChain>
</file>

<file path=xl/sharedStrings.xml><?xml version="1.0" encoding="utf-8"?>
<sst xmlns="http://schemas.openxmlformats.org/spreadsheetml/2006/main" count="683" uniqueCount="366">
  <si>
    <t>Welcome</t>
  </si>
  <si>
    <t>Dashboard</t>
  </si>
  <si>
    <t>Instructions</t>
  </si>
  <si>
    <t>Project</t>
  </si>
  <si>
    <t>Materials</t>
  </si>
  <si>
    <t>Labour</t>
  </si>
  <si>
    <t>Equipment</t>
  </si>
  <si>
    <t>Overheads</t>
  </si>
  <si>
    <t>Risk &amp; Cont</t>
  </si>
  <si>
    <t>Money</t>
  </si>
  <si>
    <t>Proposal</t>
  </si>
  <si>
    <t>Settings</t>
  </si>
  <si>
    <t>Welcome to CQ Business Management Software's Advanced Estimation Tool</t>
  </si>
  <si>
    <t>We’ve created this advanced estimation spreadsheet to help tradespeople, contractors, and service businesses build accurate, professional quotes faster and with less hassle.
Whether you're estimating labour, materials, or equipment — this tool gives you a structured, flexible way to price jobs with precision and confidence.</t>
  </si>
  <si>
    <t>Why We’re Giving It Away for Free
We know that getting your pricing right is one of the hardest — and most important — parts of running a successful business. That’s why we’re sharing this spreadsheet as a free resource.
It’s part of our mission at CQ Business Management Software: to give small teams and growing businesses the same powerful tools larger firms use — without the complexity or cost.</t>
  </si>
  <si>
    <t>What's Inside
Built-in logic for labour rates, material markups, productivity adjustments, and contingency.
Separate sheets for labour, materials, machinery, client info, and custom settings.
Clear, editable structure — easily adapt to your workflow.
This template was originally developed as part of CQ’s full project estimation system — we’ve adapted it here for standalone use so anyone can benefit.</t>
  </si>
  <si>
    <t>Next Steps
If you like this tool, you’ll love what CQ can do for your entire business — from leads and job tracking to team scheduling, communication, and more.
You can learn more or request a demo using the link below</t>
  </si>
  <si>
    <t>Request a demo at CQ Business Management Software</t>
  </si>
  <si>
    <t>Advanced Estimation Tool by CQ Business Management Software | www.cq-business-management-software.com</t>
  </si>
  <si>
    <t>Getting Started</t>
  </si>
  <si>
    <t>When you first start to use this sheet, update all settings and options first and then save, You can then save as project name, so each time you use this file its ready for project info</t>
  </si>
  <si>
    <t>Where to begin</t>
  </si>
  <si>
    <t>1. Begin by entering Client and Project details in the 'Project' sheet.</t>
  </si>
  <si>
    <t>2. Use the 'Settings &amp; Data' sheet to customize lists and rates.</t>
  </si>
  <si>
    <t>3. Define materials, labour, and equipment costs in their respective sheets.</t>
  </si>
  <si>
    <t>4. Allocate overhead costs in the 'Overhead Allocation' sheet.</t>
  </si>
  <si>
    <t>5. Assess risks and set contingency in the 'Risk &amp; Cont' sheet.</t>
  </si>
  <si>
    <t>6. Review the detailed breakdown in 'Dashboard' sheet.</t>
  </si>
  <si>
    <t>7. Use the 'Proposal Generation' sheet to create a client quote.</t>
  </si>
  <si>
    <t>*. Use the money sheet to record money in/out &amp; set payment terms</t>
  </si>
  <si>
    <t>Key Features</t>
  </si>
  <si>
    <t>• Detailed cost tracking for materials, labour, and equipment.</t>
  </si>
  <si>
    <t>• Advanced profitability analysis with 'What-if' scenarios.</t>
  </si>
  <si>
    <t>• Overhead allocation based on various methods.</t>
  </si>
  <si>
    <t>• Risk assessment and automated contingency calculation.</t>
  </si>
  <si>
    <t>• Professional proposal generation.</t>
  </si>
  <si>
    <t>• Customizable settings for rates, materials, and tasks.</t>
  </si>
  <si>
    <t>Tips for Best Results</t>
  </si>
  <si>
    <t>• Regularly update the rates and costs in the 'Settings &amp; Data' sheet.</t>
  </si>
  <si>
    <t>• Be thorough when assessing risks for accurate contingency planning.</t>
  </si>
  <si>
    <t>• Use the 'What-if' analysis to understand profit sensitivity.</t>
  </si>
  <si>
    <t>• Compare estimated vs. actual costs post-project to refine future estimates.</t>
  </si>
  <si>
    <t>Upgrade to CQ Software</t>
  </si>
  <si>
    <t>This spreadsheet provides powerful estimation tools. For a fully integrated solution:</t>
  </si>
  <si>
    <t>• Real-time job costing and progress tracking.</t>
  </si>
  <si>
    <t>• Automated invoicing, scheduling, and CRM.</t>
  </si>
  <si>
    <t>• Comprehensive reporting and business intelligence.</t>
  </si>
  <si>
    <t>Visit www.cq-business-management-software.com to learn more.</t>
  </si>
  <si>
    <t>Project dashboard</t>
  </si>
  <si>
    <t>Active Counts</t>
  </si>
  <si>
    <t>Transactions</t>
  </si>
  <si>
    <t>Active Totals</t>
  </si>
  <si>
    <t>Area /Group</t>
  </si>
  <si>
    <t>Total</t>
  </si>
  <si>
    <t>Type</t>
  </si>
  <si>
    <t>Balance</t>
  </si>
  <si>
    <t>Payments In</t>
  </si>
  <si>
    <t>Payments Out</t>
  </si>
  <si>
    <t>Payments In Pending</t>
  </si>
  <si>
    <t>Payments Out Pending</t>
  </si>
  <si>
    <t>Project Profits</t>
  </si>
  <si>
    <t>Budgets</t>
  </si>
  <si>
    <t>Overheads Breakdown ex markup</t>
  </si>
  <si>
    <t>Description</t>
  </si>
  <si>
    <t>Area/Group</t>
  </si>
  <si>
    <t>Paid</t>
  </si>
  <si>
    <t>Remaining</t>
  </si>
  <si>
    <t>description</t>
  </si>
  <si>
    <t>Value</t>
  </si>
  <si>
    <t>Project Costs</t>
  </si>
  <si>
    <t>Job duration / Working days</t>
  </si>
  <si>
    <t>Project Value</t>
  </si>
  <si>
    <t>Split overheads by project Qty</t>
  </si>
  <si>
    <t>Project Profit</t>
  </si>
  <si>
    <t>Overheads per day cost</t>
  </si>
  <si>
    <t>Current Profit/loss</t>
  </si>
  <si>
    <t>Total project overheads cost</t>
  </si>
  <si>
    <t>Overheads deduct paid as each day passes after project start</t>
  </si>
  <si>
    <t>Project Value Including Vat @ 20%</t>
  </si>
  <si>
    <t>Project Vat Charged</t>
  </si>
  <si>
    <t>VAT In @ 20%</t>
  </si>
  <si>
    <t>Project Details</t>
  </si>
  <si>
    <t>Client Details</t>
  </si>
  <si>
    <t>Client Name:</t>
  </si>
  <si>
    <t>Rent a space with personality</t>
  </si>
  <si>
    <t>Contact Person:</t>
  </si>
  <si>
    <t>Laura Ashley</t>
  </si>
  <si>
    <t>Phone Number:</t>
  </si>
  <si>
    <t>0208 258 6543</t>
  </si>
  <si>
    <t>Email Address:</t>
  </si>
  <si>
    <t>info@rentaspacewithpersonality.com</t>
  </si>
  <si>
    <t>Billing Address:</t>
  </si>
  <si>
    <t>101 Rental Road, London</t>
  </si>
  <si>
    <t>Client Type:</t>
  </si>
  <si>
    <t>Commercial</t>
  </si>
  <si>
    <t>Project Name:</t>
  </si>
  <si>
    <t>Exterior patio seating area with water feature</t>
  </si>
  <si>
    <t>Project Description:</t>
  </si>
  <si>
    <t>New patio area with indian sandstone and a fountain water feature to create a calming vibe</t>
  </si>
  <si>
    <t>Site Address:</t>
  </si>
  <si>
    <t>259 Personality Towers, Main Street, London</t>
  </si>
  <si>
    <t>Project Type:</t>
  </si>
  <si>
    <t>New Build</t>
  </si>
  <si>
    <t>Project Status:</t>
  </si>
  <si>
    <t>Estimation</t>
  </si>
  <si>
    <t>Start Date:</t>
  </si>
  <si>
    <t>Estimated Completion:</t>
  </si>
  <si>
    <t>Total work days</t>
  </si>
  <si>
    <t>Site Survey Checklist</t>
  </si>
  <si>
    <t>Site Access:</t>
  </si>
  <si>
    <t>Yes</t>
  </si>
  <si>
    <t>Site has its own designated car park which is directly next to the work area</t>
  </si>
  <si>
    <t>Soil Type:</t>
  </si>
  <si>
    <t>Drainage Issues:</t>
  </si>
  <si>
    <t>No</t>
  </si>
  <si>
    <t>Existing Planting:</t>
  </si>
  <si>
    <t>Hardscape Condition:</t>
  </si>
  <si>
    <t>Existing patio/concrete to be removed</t>
  </si>
  <si>
    <t>Utilities Marked:</t>
  </si>
  <si>
    <t>Measurements Taken:</t>
  </si>
  <si>
    <t>Photos Taken:</t>
  </si>
  <si>
    <t>Itemised Material List</t>
  </si>
  <si>
    <t>Material list</t>
  </si>
  <si>
    <t>Category</t>
  </si>
  <si>
    <t>Item Description</t>
  </si>
  <si>
    <t>Supplier</t>
  </si>
  <si>
    <t>Unit</t>
  </si>
  <si>
    <t>Quantity</t>
  </si>
  <si>
    <t>Unit Cost (£)</t>
  </si>
  <si>
    <t>Waste %</t>
  </si>
  <si>
    <t>Risk &amp; Contingency %</t>
  </si>
  <si>
    <t>Adjusted Cost (£)</t>
  </si>
  <si>
    <t>Markup %</t>
  </si>
  <si>
    <t>Selling Price (£)</t>
  </si>
  <si>
    <t>Profit (£)</t>
  </si>
  <si>
    <t>Profit Margin %</t>
  </si>
  <si>
    <t>Hardscaping</t>
  </si>
  <si>
    <t>Type 1 mot</t>
  </si>
  <si>
    <t>Palmstead</t>
  </si>
  <si>
    <t>t</t>
  </si>
  <si>
    <t>Sharp sand</t>
  </si>
  <si>
    <t>Cement</t>
  </si>
  <si>
    <t>bag</t>
  </si>
  <si>
    <t>Waste</t>
  </si>
  <si>
    <t>Roll on roll off</t>
  </si>
  <si>
    <t>Veolia</t>
  </si>
  <si>
    <t>truckload</t>
  </si>
  <si>
    <t>Soil &amp; Mulch</t>
  </si>
  <si>
    <t>Top soil</t>
  </si>
  <si>
    <t>Sedum Supply</t>
  </si>
  <si>
    <t>m²</t>
  </si>
  <si>
    <t>Plants &amp; Trees</t>
  </si>
  <si>
    <t>Turf</t>
  </si>
  <si>
    <t>ft²</t>
  </si>
  <si>
    <t>TOTALS</t>
  </si>
  <si>
    <t>Itemised Labour List</t>
  </si>
  <si>
    <t>Labour List</t>
  </si>
  <si>
    <t>Task Category</t>
  </si>
  <si>
    <t>Task Description</t>
  </si>
  <si>
    <t>Skill Level</t>
  </si>
  <si>
    <t>Base Rate (£)</t>
  </si>
  <si>
    <t>Hours</t>
  </si>
  <si>
    <t>Productivity Speed</t>
  </si>
  <si>
    <t>Productivity Factor %</t>
  </si>
  <si>
    <t>Site Prep</t>
  </si>
  <si>
    <t>Clear existing slabs/concrete</t>
  </si>
  <si>
    <t>Skilled</t>
  </si>
  <si>
    <t>Normal</t>
  </si>
  <si>
    <t>Junior</t>
  </si>
  <si>
    <t>Slow</t>
  </si>
  <si>
    <t>Lay MOT sub base</t>
  </si>
  <si>
    <t>Bed slabs</t>
  </si>
  <si>
    <t>Planting</t>
  </si>
  <si>
    <t>Level area with topsoil</t>
  </si>
  <si>
    <t>Lay turf</t>
  </si>
  <si>
    <t>Fast</t>
  </si>
  <si>
    <t>Total Hours</t>
  </si>
  <si>
    <t>Itemised Equipment List</t>
  </si>
  <si>
    <t>Equipment List</t>
  </si>
  <si>
    <t>Equipment Name</t>
  </si>
  <si>
    <t>Initial Cost</t>
  </si>
  <si>
    <t>1.5t Mini Digger owned</t>
  </si>
  <si>
    <t>Wacker plate</t>
  </si>
  <si>
    <t>Cement mixer</t>
  </si>
  <si>
    <t>Powered barrow</t>
  </si>
  <si>
    <t>Lazer level</t>
  </si>
  <si>
    <t xml:space="preserve"> Hours</t>
  </si>
  <si>
    <t>Overheads allocation</t>
  </si>
  <si>
    <t>Scroll right for more Options</t>
  </si>
  <si>
    <t>Overheads list</t>
  </si>
  <si>
    <t>Billable Hours</t>
  </si>
  <si>
    <t>Distribute overheads by percentage</t>
  </si>
  <si>
    <t>Markup</t>
  </si>
  <si>
    <t>Overhead Name</t>
  </si>
  <si>
    <t>Cost P/A</t>
  </si>
  <si>
    <t>Per Week</t>
  </si>
  <si>
    <t>Per Day</t>
  </si>
  <si>
    <t>Per Hour</t>
  </si>
  <si>
    <t>Working weeks P/A</t>
  </si>
  <si>
    <t>Working Days P/W</t>
  </si>
  <si>
    <t>Working Hours P/D</t>
  </si>
  <si>
    <t>Divided by Project Qty</t>
  </si>
  <si>
    <t>Overhead %</t>
  </si>
  <si>
    <t>Rent</t>
  </si>
  <si>
    <t>Utilities</t>
  </si>
  <si>
    <t>Insurances</t>
  </si>
  <si>
    <t>Total overheads distributed ex markup</t>
  </si>
  <si>
    <t>If you usually show overheads in your proposal separately enter zero for all</t>
  </si>
  <si>
    <t>Admin</t>
  </si>
  <si>
    <t>Vehicles</t>
  </si>
  <si>
    <t>Total overheads distributed inc markup</t>
  </si>
  <si>
    <t>Grouped</t>
  </si>
  <si>
    <t>Risk &amp; Contingency</t>
  </si>
  <si>
    <t>Scroll right for more options</t>
  </si>
  <si>
    <t>Risk Factors Assessment</t>
  </si>
  <si>
    <t>Recommended Contingency Defaults</t>
  </si>
  <si>
    <t xml:space="preserve">Zone        </t>
  </si>
  <si>
    <t>Risk Factor</t>
  </si>
  <si>
    <t>Likelihood (1to5)</t>
  </si>
  <si>
    <t>Impact (1to5)</t>
  </si>
  <si>
    <t>Risk Score (LxI)</t>
  </si>
  <si>
    <t>Avg.Risk</t>
  </si>
  <si>
    <t>Contingency%</t>
  </si>
  <si>
    <t>AVG Risk Score</t>
  </si>
  <si>
    <t>Recommended Contingency%</t>
  </si>
  <si>
    <t>Contingency Choice%</t>
  </si>
  <si>
    <t>Risks per zone</t>
  </si>
  <si>
    <t>AVG Risk / Qty</t>
  </si>
  <si>
    <t>labour</t>
  </si>
  <si>
    <t>Bad weather</t>
  </si>
  <si>
    <t>0–5</t>
  </si>
  <si>
    <t>machinery</t>
  </si>
  <si>
    <t>Breakdowns</t>
  </si>
  <si>
    <t>6–10</t>
  </si>
  <si>
    <t>materials</t>
  </si>
  <si>
    <t>Lack of materials</t>
  </si>
  <si>
    <t>11–15</t>
  </si>
  <si>
    <t>16-20</t>
  </si>
  <si>
    <t>general</t>
  </si>
  <si>
    <t>21-25</t>
  </si>
  <si>
    <t>Payment Terms</t>
  </si>
  <si>
    <t>Amount</t>
  </si>
  <si>
    <t>Status</t>
  </si>
  <si>
    <t>Options</t>
  </si>
  <si>
    <t>Inc Vat 20%</t>
  </si>
  <si>
    <t>Total project value</t>
  </si>
  <si>
    <t>Payment Qty</t>
  </si>
  <si>
    <t>Quotation No:</t>
  </si>
  <si>
    <t>Prepared for:</t>
  </si>
  <si>
    <t>Project Details:</t>
  </si>
  <si>
    <t>Start date:</t>
  </si>
  <si>
    <t>End Date</t>
  </si>
  <si>
    <t>Scope of works:</t>
  </si>
  <si>
    <t>Oakridge Business Park - Corporate Campus Landscaping
This proposal covers the complete landscaping for the new office development at Oakridge Business Park. Complete landscaping for new office development including entrance feature, car park borders, courtyard garden, and sustainable drainage features</t>
  </si>
  <si>
    <t>Pricing Summary:</t>
  </si>
  <si>
    <t>Price</t>
  </si>
  <si>
    <t>Subtotal</t>
  </si>
  <si>
    <t>VAT @ 20%</t>
  </si>
  <si>
    <t>TOTAL QUOTE AMOUNT</t>
  </si>
  <si>
    <t>Terms &amp; Conditions:</t>
  </si>
  <si>
    <t>Add your general terms and conditions here</t>
  </si>
  <si>
    <t>Acceptance:</t>
  </si>
  <si>
    <t>Payment Schedule:</t>
  </si>
  <si>
    <t>Client Sign</t>
  </si>
  <si>
    <t>Date</t>
  </si>
  <si>
    <t>Payment</t>
  </si>
  <si>
    <t>Due</t>
  </si>
  <si>
    <t>…../...../.........</t>
  </si>
  <si>
    <t>Deposit</t>
  </si>
  <si>
    <t>In Advance</t>
  </si>
  <si>
    <t>14 days</t>
  </si>
  <si>
    <t>Contractor Sign</t>
  </si>
  <si>
    <t>Intermediate</t>
  </si>
  <si>
    <t>Final payment</t>
  </si>
  <si>
    <t>On Completion</t>
  </si>
  <si>
    <t>Scroll right for more settings</t>
  </si>
  <si>
    <t>Labour Skill Levels &amp; Rates</t>
  </si>
  <si>
    <t>Supplier List</t>
  </si>
  <si>
    <t>Material Categories</t>
  </si>
  <si>
    <t>Unit Type</t>
  </si>
  <si>
    <t>Labour Task Categories</t>
  </si>
  <si>
    <t>Productivity Factor</t>
  </si>
  <si>
    <t>Fuel &amp; Fluids</t>
  </si>
  <si>
    <t>Equipment Upkeep</t>
  </si>
  <si>
    <t>Rate (£/Hour)</t>
  </si>
  <si>
    <t>Company Name</t>
  </si>
  <si>
    <t>Category Name</t>
  </si>
  <si>
    <t>Default Markup %</t>
  </si>
  <si>
    <t>Unit Name</t>
  </si>
  <si>
    <t>Abbr</t>
  </si>
  <si>
    <t>Productivity</t>
  </si>
  <si>
    <t>Factor</t>
  </si>
  <si>
    <t>Fuel/ Fluid Name</t>
  </si>
  <si>
    <t>Cost</t>
  </si>
  <si>
    <t>Initial cost</t>
  </si>
  <si>
    <t>Rate / Hr</t>
  </si>
  <si>
    <t>Upkeep / Hr</t>
  </si>
  <si>
    <t>Total rate Hr</t>
  </si>
  <si>
    <t>Charged To Equipment</t>
  </si>
  <si>
    <t>Fuel / Fluid</t>
  </si>
  <si>
    <t>Unit / Hr</t>
  </si>
  <si>
    <t>Hillier Nurseries</t>
  </si>
  <si>
    <t>Single item</t>
  </si>
  <si>
    <t>Each</t>
  </si>
  <si>
    <t>Diesel</t>
  </si>
  <si>
    <t>Ltr</t>
  </si>
  <si>
    <t>Bosworth's</t>
  </si>
  <si>
    <t>Pack of 10</t>
  </si>
  <si>
    <t>10 pack</t>
  </si>
  <si>
    <t>Petrol</t>
  </si>
  <si>
    <t>1.5t Mini Digger Hired</t>
  </si>
  <si>
    <t>Leader</t>
  </si>
  <si>
    <t>Square meter</t>
  </si>
  <si>
    <t>Grease</t>
  </si>
  <si>
    <t>g</t>
  </si>
  <si>
    <t>Specialist</t>
  </si>
  <si>
    <t>Wildflower Turf Ltd</t>
  </si>
  <si>
    <t>Irrigation</t>
  </si>
  <si>
    <t>Square foot</t>
  </si>
  <si>
    <t>AdBlue</t>
  </si>
  <si>
    <t>Lighting</t>
  </si>
  <si>
    <t>Cubic meter</t>
  </si>
  <si>
    <t>m³</t>
  </si>
  <si>
    <t>Maintenance</t>
  </si>
  <si>
    <t>Oil</t>
  </si>
  <si>
    <t>Smiths</t>
  </si>
  <si>
    <t>Furniture &amp; Features</t>
  </si>
  <si>
    <t>Cubic foot</t>
  </si>
  <si>
    <t>ft³</t>
  </si>
  <si>
    <t>Management</t>
  </si>
  <si>
    <t>Linear meter</t>
  </si>
  <si>
    <t>lm</t>
  </si>
  <si>
    <t>Other</t>
  </si>
  <si>
    <t>Linear foot</t>
  </si>
  <si>
    <t>lf</t>
  </si>
  <si>
    <t>Kilogram</t>
  </si>
  <si>
    <t>kg</t>
  </si>
  <si>
    <t>Gram</t>
  </si>
  <si>
    <t>Tonne (Metric Ton)</t>
  </si>
  <si>
    <t>Pound</t>
  </si>
  <si>
    <t>lb</t>
  </si>
  <si>
    <t>Litre</t>
  </si>
  <si>
    <t>Millilitre</t>
  </si>
  <si>
    <t>mL</t>
  </si>
  <si>
    <t>Hour</t>
  </si>
  <si>
    <t>hr</t>
  </si>
  <si>
    <t>Day</t>
  </si>
  <si>
    <t>day</t>
  </si>
  <si>
    <t>Week</t>
  </si>
  <si>
    <t>wk</t>
  </si>
  <si>
    <t>Roll</t>
  </si>
  <si>
    <t>roll</t>
  </si>
  <si>
    <t>Bag</t>
  </si>
  <si>
    <t>Pallet</t>
  </si>
  <si>
    <t>pallet</t>
  </si>
  <si>
    <t>Sheet</t>
  </si>
  <si>
    <t>sheet</t>
  </si>
  <si>
    <t>Box</t>
  </si>
  <si>
    <t>box</t>
  </si>
  <si>
    <t>Set</t>
  </si>
  <si>
    <t>set</t>
  </si>
  <si>
    <t>Pair</t>
  </si>
  <si>
    <t>pair</t>
  </si>
  <si>
    <t>Bundle</t>
  </si>
  <si>
    <t>bundle</t>
  </si>
  <si>
    <t>Truckload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</si>
</sst>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809]#,##0.00;[Red]\-[$£-809]#,##0.00"/>
    <numFmt numFmtId="165" formatCode="[$£-809]#,##0.00"/>
    <numFmt numFmtId="166" formatCode="\£#,##0.00"/>
    <numFmt numFmtId="167" formatCode="#.00"/>
    <numFmt numFmtId="168" formatCode="#"/>
    <numFmt numFmtId="169" formatCode="[$£]#,##0.00"/>
    <numFmt numFmtId="170" formatCode="dd&quot;/&quot;mm&quot;/&quot;yyyy"/>
    <numFmt numFmtId="171" formatCode="m/d/yy"/>
    <numFmt numFmtId="172" formatCode="&quot;£&quot;#,##0.00"/>
  </numFmts>
  <fonts count="38" x14ac:knownFonts="1">
    <font>
      <sz val="10"/>
      <color rgb="FF000000"/>
      <name val="Arial"/>
      <scheme val="minor"/>
    </font>
    <font>
      <b/>
      <sz val="14"/>
      <color theme="1"/>
      <name val="Calibri"/>
    </font>
    <font>
      <b/>
      <u/>
      <sz val="14"/>
      <color rgb="FF0000FF"/>
      <name val="Calibri"/>
    </font>
    <font>
      <b/>
      <u/>
      <sz val="14"/>
      <color rgb="FF0000FF"/>
      <name val="Calibri"/>
    </font>
    <font>
      <sz val="14"/>
      <color rgb="FF000066"/>
      <name val="Calibri"/>
    </font>
    <font>
      <sz val="14"/>
      <color theme="1"/>
      <name val="Calibri"/>
    </font>
    <font>
      <sz val="10"/>
      <color theme="1"/>
      <name val="Arial"/>
    </font>
    <font>
      <sz val="11"/>
      <color rgb="FF000000"/>
      <name val="Calibri"/>
    </font>
    <font>
      <b/>
      <sz val="15"/>
      <color rgb="FF000066"/>
      <name val="Cambria"/>
    </font>
    <font>
      <sz val="10"/>
      <name val="Arial"/>
    </font>
    <font>
      <sz val="12"/>
      <color theme="1"/>
      <name val="Calibri"/>
    </font>
    <font>
      <u/>
      <sz val="10"/>
      <color rgb="FF0000FF"/>
      <name val="Arial"/>
    </font>
    <font>
      <b/>
      <sz val="13"/>
      <color rgb="FF000080"/>
      <name val="Cambria"/>
    </font>
    <font>
      <b/>
      <sz val="11"/>
      <color rgb="FFFFFFFF"/>
      <name val="Calibri"/>
    </font>
    <font>
      <sz val="10"/>
      <color theme="1"/>
      <name val="Calibri"/>
    </font>
    <font>
      <b/>
      <sz val="11"/>
      <color rgb="FFFFFFFF"/>
      <name val="Cambria"/>
    </font>
    <font>
      <sz val="11"/>
      <color theme="1"/>
      <name val="Calibri"/>
    </font>
    <font>
      <b/>
      <sz val="12"/>
      <color rgb="FFFFFFFF"/>
      <name val="Calibri"/>
    </font>
    <font>
      <b/>
      <sz val="11"/>
      <color theme="1"/>
      <name val="Cambria"/>
    </font>
    <font>
      <b/>
      <sz val="11"/>
      <color rgb="FF0F1E4C"/>
      <name val="Calibri"/>
    </font>
    <font>
      <sz val="13"/>
      <color theme="1"/>
      <name val="Arial"/>
    </font>
    <font>
      <b/>
      <sz val="13"/>
      <color rgb="FFFFFFFF"/>
      <name val="Arial"/>
    </font>
    <font>
      <b/>
      <sz val="13"/>
      <color rgb="FF99CCFF"/>
      <name val="Calibri"/>
    </font>
    <font>
      <b/>
      <sz val="13"/>
      <color rgb="FFFFFFFF"/>
      <name val="Calibri"/>
    </font>
    <font>
      <sz val="13"/>
      <color rgb="FF000000"/>
      <name val="Calibri"/>
    </font>
    <font>
      <sz val="10"/>
      <color rgb="FF000000"/>
      <name val="Calibri"/>
    </font>
    <font>
      <sz val="14"/>
      <color rgb="FF000099"/>
      <name val="Calibri"/>
    </font>
    <font>
      <b/>
      <sz val="14"/>
      <color rgb="FFFFFFFF"/>
      <name val="Calibri"/>
    </font>
    <font>
      <sz val="10"/>
      <color rgb="FFFFFFFF"/>
      <name val="Arial"/>
    </font>
    <font>
      <b/>
      <sz val="10"/>
      <color theme="1"/>
      <name val="Arial"/>
    </font>
    <font>
      <b/>
      <sz val="12"/>
      <color theme="1"/>
      <name val="Calibri"/>
    </font>
    <font>
      <b/>
      <sz val="13"/>
      <color rgb="FF004586"/>
      <name val="Calibri"/>
    </font>
    <font>
      <sz val="12"/>
      <color rgb="FF000000"/>
      <name val="Calibri"/>
    </font>
    <font>
      <b/>
      <sz val="15"/>
      <color rgb="FFFFFFFF"/>
      <name val="Calibri"/>
    </font>
    <font>
      <sz val="13"/>
      <color theme="1"/>
      <name val="Calibri"/>
    </font>
    <font>
      <b/>
      <sz val="15"/>
      <color rgb="FFFFFFFF"/>
      <name val="Arial"/>
    </font>
    <font>
      <sz val="15"/>
      <color rgb="FF000000"/>
      <name val="Calibri"/>
    </font>
    <font>
      <sz val="10"/>
      <color theme="1"/>
      <name val="Calibri"/>
      <family val="2"/>
    </font>
  </fonts>
  <fills count="12">
    <fill>
      <patternFill patternType="none"/>
    </fill>
    <fill>
      <patternFill patternType="gray125"/>
    </fill>
    <fill>
      <patternFill patternType="solid">
        <fgColor rgb="FFCCCCCC"/>
        <bgColor rgb="FFCCCCCC"/>
      </patternFill>
    </fill>
    <fill>
      <patternFill patternType="solid">
        <fgColor rgb="FFDDDDDD"/>
        <bgColor rgb="FFDDDDDD"/>
      </patternFill>
    </fill>
    <fill>
      <patternFill patternType="solid">
        <fgColor rgb="FFB2B2B2"/>
        <bgColor rgb="FFB2B2B2"/>
      </patternFill>
    </fill>
    <fill>
      <patternFill patternType="solid">
        <fgColor rgb="FF004586"/>
        <bgColor rgb="FF004586"/>
      </patternFill>
    </fill>
    <fill>
      <patternFill patternType="solid">
        <fgColor rgb="FF000080"/>
        <bgColor rgb="FF000080"/>
      </patternFill>
    </fill>
    <fill>
      <patternFill patternType="solid">
        <fgColor rgb="FFEEEEEE"/>
        <bgColor rgb="FFEEEEEE"/>
      </patternFill>
    </fill>
    <fill>
      <patternFill patternType="solid">
        <fgColor rgb="FFCCFFCC"/>
        <bgColor rgb="FFCCFFCC"/>
      </patternFill>
    </fill>
    <fill>
      <patternFill patternType="solid">
        <fgColor rgb="FF000066"/>
        <bgColor rgb="FF000066"/>
      </patternFill>
    </fill>
    <fill>
      <patternFill patternType="solid">
        <fgColor rgb="FFCFE7F5"/>
        <bgColor rgb="FFCFE7F5"/>
      </patternFill>
    </fill>
    <fill>
      <patternFill patternType="solid">
        <fgColor rgb="FFC8FFCE"/>
        <bgColor rgb="FFC8FFCE"/>
      </patternFill>
    </fill>
  </fills>
  <borders count="38">
    <border>
      <left/>
      <right/>
      <top/>
      <bottom/>
      <diagonal/>
    </border>
    <border>
      <left style="thick">
        <color rgb="FF808080"/>
      </left>
      <right style="thick">
        <color rgb="FF808080"/>
      </right>
      <top style="thick">
        <color rgb="FF808080"/>
      </top>
      <bottom style="thick">
        <color rgb="FF808080"/>
      </bottom>
      <diagonal/>
    </border>
    <border>
      <left style="thin">
        <color rgb="FF000000"/>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thin">
        <color rgb="FF000000"/>
      </bottom>
      <diagonal/>
    </border>
    <border>
      <left/>
      <right/>
      <top style="hair">
        <color rgb="FF000000"/>
      </top>
      <bottom style="thin">
        <color rgb="FF000000"/>
      </bottom>
      <diagonal/>
    </border>
    <border>
      <left/>
      <right style="hair">
        <color rgb="FF000000"/>
      </right>
      <top style="hair">
        <color rgb="FF000000"/>
      </top>
      <bottom style="thin">
        <color rgb="FF000000"/>
      </bottom>
      <diagonal/>
    </border>
    <border>
      <left/>
      <right style="hair">
        <color rgb="FF000000"/>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hair">
        <color rgb="FF000000"/>
      </left>
      <right/>
      <top/>
      <bottom/>
      <diagonal/>
    </border>
    <border>
      <left/>
      <right style="hair">
        <color rgb="FF000000"/>
      </right>
      <top/>
      <bottom/>
      <diagonal/>
    </border>
  </borders>
  <cellStyleXfs count="1">
    <xf numFmtId="0" fontId="0" fillId="0" borderId="0"/>
  </cellStyleXfs>
  <cellXfs count="193">
    <xf numFmtId="0" fontId="0" fillId="0" borderId="0" xfId="0"/>
    <xf numFmtId="0" fontId="1" fillId="0" borderId="0" xfId="0" applyFont="1" applyAlignment="1">
      <alignment horizontal="center"/>
    </xf>
    <xf numFmtId="0" fontId="2"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4" fillId="0" borderId="0" xfId="0" applyFont="1"/>
    <xf numFmtId="0" fontId="5" fillId="0" borderId="0" xfId="0" applyFont="1"/>
    <xf numFmtId="0" fontId="6" fillId="0" borderId="0" xfId="0" applyFont="1" applyAlignment="1">
      <alignment horizontal="center"/>
    </xf>
    <xf numFmtId="0" fontId="7" fillId="0" borderId="0" xfId="0" applyFont="1"/>
    <xf numFmtId="0" fontId="14" fillId="0" borderId="0" xfId="0" applyFont="1" applyAlignment="1">
      <alignment wrapText="1"/>
    </xf>
    <xf numFmtId="0" fontId="15" fillId="0" borderId="0" xfId="0" applyFont="1" applyAlignment="1">
      <alignment horizontal="left" vertical="center"/>
    </xf>
    <xf numFmtId="0" fontId="15" fillId="0" borderId="0" xfId="0" applyFont="1" applyAlignment="1">
      <alignment horizontal="center" vertical="center" wrapText="1"/>
    </xf>
    <xf numFmtId="0" fontId="15" fillId="6" borderId="2" xfId="0" applyFont="1" applyFill="1" applyBorder="1" applyAlignment="1">
      <alignment horizontal="center" vertical="center" wrapText="1"/>
    </xf>
    <xf numFmtId="0" fontId="7" fillId="7" borderId="25" xfId="0" applyFont="1" applyFill="1" applyBorder="1"/>
    <xf numFmtId="164" fontId="7" fillId="7" borderId="25" xfId="0" applyNumberFormat="1" applyFont="1" applyFill="1" applyBorder="1"/>
    <xf numFmtId="165" fontId="7" fillId="7" borderId="25" xfId="0" applyNumberFormat="1" applyFont="1" applyFill="1" applyBorder="1" applyAlignment="1">
      <alignment horizontal="right"/>
    </xf>
    <xf numFmtId="0" fontId="6" fillId="7" borderId="25" xfId="0" applyFont="1" applyFill="1" applyBorder="1"/>
    <xf numFmtId="0" fontId="19" fillId="0" borderId="0" xfId="0" applyFont="1" applyAlignment="1">
      <alignment horizontal="left" vertical="center"/>
    </xf>
    <xf numFmtId="0" fontId="14" fillId="8" borderId="2" xfId="0" applyFont="1" applyFill="1" applyBorder="1"/>
    <xf numFmtId="0" fontId="17" fillId="9" borderId="2" xfId="0" applyFont="1" applyFill="1" applyBorder="1" applyAlignment="1">
      <alignment horizontal="center" vertical="center" wrapText="1"/>
    </xf>
    <xf numFmtId="0" fontId="6" fillId="0" borderId="0" xfId="0" applyFont="1" applyAlignment="1">
      <alignment horizontal="right"/>
    </xf>
    <xf numFmtId="0" fontId="6" fillId="10" borderId="25" xfId="0" applyFont="1" applyFill="1" applyBorder="1" applyAlignment="1">
      <alignment horizontal="center"/>
    </xf>
    <xf numFmtId="166" fontId="14" fillId="8" borderId="2" xfId="0" applyNumberFormat="1" applyFont="1" applyFill="1" applyBorder="1"/>
    <xf numFmtId="167" fontId="14" fillId="8" borderId="2" xfId="0" applyNumberFormat="1" applyFont="1" applyFill="1" applyBorder="1"/>
    <xf numFmtId="168" fontId="14" fillId="7" borderId="2" xfId="0" applyNumberFormat="1" applyFont="1" applyFill="1" applyBorder="1"/>
    <xf numFmtId="166" fontId="14" fillId="7" borderId="2" xfId="0" applyNumberFormat="1" applyFont="1" applyFill="1" applyBorder="1"/>
    <xf numFmtId="167" fontId="14" fillId="7" borderId="2" xfId="0" applyNumberFormat="1" applyFont="1" applyFill="1" applyBorder="1"/>
    <xf numFmtId="0" fontId="20" fillId="0" borderId="0" xfId="0" applyFont="1" applyAlignment="1">
      <alignment vertical="center"/>
    </xf>
    <xf numFmtId="0" fontId="21" fillId="9" borderId="25" xfId="0" applyFont="1" applyFill="1" applyBorder="1" applyAlignment="1">
      <alignment horizontal="left" vertical="center"/>
    </xf>
    <xf numFmtId="0" fontId="22" fillId="9" borderId="2" xfId="0" applyFont="1" applyFill="1" applyBorder="1" applyAlignment="1">
      <alignment horizontal="left" vertical="center"/>
    </xf>
    <xf numFmtId="166" fontId="23" fillId="9" borderId="25" xfId="0" applyNumberFormat="1" applyFont="1" applyFill="1" applyBorder="1" applyAlignment="1">
      <alignment vertical="center"/>
    </xf>
    <xf numFmtId="10" fontId="23" fillId="9" borderId="25" xfId="0" applyNumberFormat="1" applyFont="1" applyFill="1" applyBorder="1" applyAlignment="1">
      <alignment horizontal="center" vertical="center"/>
    </xf>
    <xf numFmtId="0" fontId="24" fillId="0" borderId="0" xfId="0" applyFont="1" applyAlignment="1">
      <alignment vertical="center"/>
    </xf>
    <xf numFmtId="0" fontId="25" fillId="0" borderId="0" xfId="0" applyFont="1"/>
    <xf numFmtId="0" fontId="7" fillId="10" borderId="25" xfId="0" applyFont="1" applyFill="1" applyBorder="1" applyAlignment="1">
      <alignment horizontal="center"/>
    </xf>
    <xf numFmtId="0" fontId="7" fillId="8" borderId="25" xfId="0" applyFont="1" applyFill="1" applyBorder="1"/>
    <xf numFmtId="0" fontId="7" fillId="8" borderId="25" xfId="0" applyFont="1" applyFill="1" applyBorder="1" applyAlignment="1">
      <alignment horizontal="center"/>
    </xf>
    <xf numFmtId="164" fontId="25" fillId="7" borderId="25" xfId="0" applyNumberFormat="1" applyFont="1" applyFill="1" applyBorder="1"/>
    <xf numFmtId="2" fontId="7" fillId="8" borderId="25" xfId="0" applyNumberFormat="1" applyFont="1" applyFill="1" applyBorder="1"/>
    <xf numFmtId="2" fontId="25" fillId="7" borderId="25" xfId="0" applyNumberFormat="1" applyFont="1" applyFill="1" applyBorder="1" applyAlignment="1">
      <alignment horizontal="center"/>
    </xf>
    <xf numFmtId="2" fontId="14" fillId="7" borderId="25" xfId="0" applyNumberFormat="1" applyFont="1" applyFill="1" applyBorder="1" applyAlignment="1">
      <alignment horizontal="center"/>
    </xf>
    <xf numFmtId="164" fontId="14" fillId="7" borderId="25" xfId="0" applyNumberFormat="1" applyFont="1" applyFill="1" applyBorder="1"/>
    <xf numFmtId="2" fontId="7" fillId="7" borderId="25" xfId="0" applyNumberFormat="1" applyFont="1" applyFill="1" applyBorder="1" applyAlignment="1">
      <alignment horizontal="center"/>
    </xf>
    <xf numFmtId="4" fontId="23" fillId="9" borderId="25" xfId="0" applyNumberFormat="1" applyFont="1" applyFill="1" applyBorder="1" applyAlignment="1">
      <alignment vertical="center"/>
    </xf>
    <xf numFmtId="0" fontId="7" fillId="0" borderId="0" xfId="0" applyFont="1" applyAlignment="1">
      <alignment horizontal="center"/>
    </xf>
    <xf numFmtId="0" fontId="17" fillId="0" borderId="0" xfId="0" applyFont="1" applyAlignment="1">
      <alignment horizontal="center" vertical="center"/>
    </xf>
    <xf numFmtId="0" fontId="17" fillId="5" borderId="3" xfId="0" applyFont="1" applyFill="1" applyBorder="1" applyAlignment="1">
      <alignment horizontal="center" vertical="center"/>
    </xf>
    <xf numFmtId="0" fontId="17" fillId="5" borderId="2" xfId="0" applyFont="1" applyFill="1" applyBorder="1" applyAlignment="1">
      <alignment horizontal="center" vertical="center"/>
    </xf>
    <xf numFmtId="0" fontId="17" fillId="0" borderId="0" xfId="0" applyFont="1" applyAlignment="1">
      <alignment horizontal="center" vertical="center" wrapText="1"/>
    </xf>
    <xf numFmtId="2" fontId="7" fillId="7" borderId="25" xfId="0" applyNumberFormat="1" applyFont="1" applyFill="1" applyBorder="1"/>
    <xf numFmtId="169" fontId="7" fillId="7" borderId="25" xfId="0" applyNumberFormat="1" applyFont="1" applyFill="1" applyBorder="1" applyAlignment="1">
      <alignment horizontal="center"/>
    </xf>
    <xf numFmtId="169" fontId="7" fillId="7" borderId="3" xfId="0" applyNumberFormat="1" applyFont="1" applyFill="1" applyBorder="1" applyAlignment="1">
      <alignment horizontal="center"/>
    </xf>
    <xf numFmtId="0" fontId="17" fillId="9" borderId="17" xfId="0" applyFont="1" applyFill="1" applyBorder="1" applyAlignment="1">
      <alignment horizontal="center" vertical="center" wrapText="1"/>
    </xf>
    <xf numFmtId="0" fontId="27" fillId="6" borderId="25" xfId="0" applyFont="1" applyFill="1" applyBorder="1" applyAlignment="1">
      <alignment vertical="center"/>
    </xf>
    <xf numFmtId="2" fontId="27" fillId="6" borderId="25" xfId="0" applyNumberFormat="1" applyFont="1" applyFill="1" applyBorder="1" applyAlignment="1">
      <alignment vertical="center"/>
    </xf>
    <xf numFmtId="0" fontId="6" fillId="0" borderId="0" xfId="0" applyFont="1" applyAlignment="1">
      <alignment wrapText="1"/>
    </xf>
    <xf numFmtId="0" fontId="29" fillId="9" borderId="25" xfId="0" applyFont="1" applyFill="1" applyBorder="1" applyAlignment="1">
      <alignment horizontal="center" wrapText="1"/>
    </xf>
    <xf numFmtId="0" fontId="7" fillId="0" borderId="0" xfId="0" applyFont="1" applyAlignment="1">
      <alignment wrapText="1"/>
    </xf>
    <xf numFmtId="0" fontId="17" fillId="9" borderId="25" xfId="0" applyFont="1" applyFill="1" applyBorder="1" applyAlignment="1">
      <alignment horizontal="center" vertical="center" wrapText="1"/>
    </xf>
    <xf numFmtId="0" fontId="7" fillId="11" borderId="25" xfId="0" applyFont="1" applyFill="1" applyBorder="1" applyAlignment="1">
      <alignment horizontal="center"/>
    </xf>
    <xf numFmtId="0" fontId="7" fillId="7" borderId="25" xfId="0" applyFont="1" applyFill="1" applyBorder="1" applyAlignment="1">
      <alignment horizontal="center"/>
    </xf>
    <xf numFmtId="0" fontId="6" fillId="9" borderId="25" xfId="0" applyFont="1" applyFill="1" applyBorder="1" applyAlignment="1">
      <alignment horizontal="center"/>
    </xf>
    <xf numFmtId="0" fontId="7" fillId="9" borderId="25" xfId="0" applyFont="1" applyFill="1" applyBorder="1"/>
    <xf numFmtId="0" fontId="15" fillId="9" borderId="2" xfId="0" applyFont="1" applyFill="1" applyBorder="1" applyAlignment="1">
      <alignment horizontal="center" vertical="center" wrapText="1"/>
    </xf>
    <xf numFmtId="167" fontId="14" fillId="8" borderId="25" xfId="0" applyNumberFormat="1" applyFont="1" applyFill="1" applyBorder="1"/>
    <xf numFmtId="164" fontId="7" fillId="8" borderId="25" xfId="0" applyNumberFormat="1" applyFont="1" applyFill="1" applyBorder="1"/>
    <xf numFmtId="0" fontId="6" fillId="8" borderId="25" xfId="0" applyFont="1" applyFill="1" applyBorder="1" applyAlignment="1">
      <alignment horizontal="center"/>
    </xf>
    <xf numFmtId="1" fontId="7" fillId="7" borderId="25" xfId="0" applyNumberFormat="1" applyFont="1" applyFill="1" applyBorder="1" applyAlignment="1">
      <alignment horizontal="center"/>
    </xf>
    <xf numFmtId="0" fontId="30" fillId="0" borderId="0" xfId="0" applyFont="1" applyAlignment="1">
      <alignment horizontal="center" vertical="center"/>
    </xf>
    <xf numFmtId="0" fontId="30" fillId="0" borderId="0" xfId="0" applyFont="1" applyAlignment="1">
      <alignment horizontal="center" vertical="center" wrapText="1"/>
    </xf>
    <xf numFmtId="0" fontId="31" fillId="0" borderId="0" xfId="0" applyFont="1"/>
    <xf numFmtId="0" fontId="32" fillId="0" borderId="25" xfId="0" applyFont="1" applyBorder="1" applyAlignment="1">
      <alignment horizontal="left"/>
    </xf>
    <xf numFmtId="170" fontId="32" fillId="0" borderId="25" xfId="0" applyNumberFormat="1" applyFont="1" applyBorder="1" applyAlignment="1">
      <alignment horizontal="left"/>
    </xf>
    <xf numFmtId="0" fontId="10" fillId="0" borderId="10" xfId="0" applyFont="1" applyBorder="1"/>
    <xf numFmtId="0" fontId="35" fillId="9" borderId="3" xfId="0" applyFont="1" applyFill="1" applyBorder="1" applyAlignment="1">
      <alignment horizontal="left"/>
    </xf>
    <xf numFmtId="0" fontId="35" fillId="9" borderId="25" xfId="0" applyFont="1" applyFill="1" applyBorder="1" applyAlignment="1">
      <alignment horizontal="right"/>
    </xf>
    <xf numFmtId="0" fontId="10" fillId="0" borderId="25" xfId="0" applyFont="1" applyBorder="1" applyAlignment="1">
      <alignment horizontal="left"/>
    </xf>
    <xf numFmtId="164" fontId="34" fillId="0" borderId="25" xfId="0" applyNumberFormat="1" applyFont="1" applyBorder="1"/>
    <xf numFmtId="0" fontId="32" fillId="0" borderId="10" xfId="0" applyFont="1" applyBorder="1"/>
    <xf numFmtId="164" fontId="24" fillId="0" borderId="25" xfId="0" applyNumberFormat="1" applyFont="1" applyBorder="1"/>
    <xf numFmtId="0" fontId="32" fillId="0" borderId="13" xfId="0" applyFont="1" applyBorder="1"/>
    <xf numFmtId="171" fontId="32" fillId="0" borderId="25" xfId="0" applyNumberFormat="1" applyFont="1" applyBorder="1" applyAlignment="1">
      <alignment horizontal="left"/>
    </xf>
    <xf numFmtId="0" fontId="7" fillId="0" borderId="0" xfId="0" applyFont="1" applyAlignment="1">
      <alignment horizontal="center" vertical="center" wrapText="1"/>
    </xf>
    <xf numFmtId="0" fontId="7" fillId="8" borderId="2" xfId="0" applyFont="1" applyFill="1" applyBorder="1"/>
    <xf numFmtId="168" fontId="7" fillId="8" borderId="2" xfId="0" applyNumberFormat="1" applyFont="1" applyFill="1" applyBorder="1"/>
    <xf numFmtId="0" fontId="25" fillId="8" borderId="2" xfId="0" applyFont="1" applyFill="1" applyBorder="1"/>
    <xf numFmtId="0" fontId="7" fillId="7" borderId="2" xfId="0" applyFont="1" applyFill="1" applyBorder="1"/>
    <xf numFmtId="0" fontId="25" fillId="7" borderId="2" xfId="0" applyFont="1" applyFill="1" applyBorder="1"/>
    <xf numFmtId="0" fontId="6" fillId="8" borderId="2" xfId="0" applyFont="1" applyFill="1" applyBorder="1"/>
    <xf numFmtId="168" fontId="6" fillId="8" borderId="2" xfId="0" applyNumberFormat="1" applyFont="1" applyFill="1" applyBorder="1"/>
    <xf numFmtId="0" fontId="7" fillId="0" borderId="24" xfId="0" applyFont="1" applyBorder="1"/>
    <xf numFmtId="49" fontId="10" fillId="0" borderId="6" xfId="0" applyNumberFormat="1" applyFont="1" applyBorder="1" applyAlignment="1">
      <alignment horizontal="left" vertical="top" wrapText="1"/>
    </xf>
    <xf numFmtId="0" fontId="9" fillId="0" borderId="7" xfId="0" applyFont="1" applyBorder="1"/>
    <xf numFmtId="0" fontId="9" fillId="0" borderId="8" xfId="0" applyFont="1" applyBorder="1"/>
    <xf numFmtId="0" fontId="9" fillId="0" borderId="9" xfId="0" applyFont="1" applyBorder="1"/>
    <xf numFmtId="0" fontId="0" fillId="0" borderId="0" xfId="0"/>
    <xf numFmtId="0" fontId="9" fillId="0" borderId="10" xfId="0" applyFont="1" applyBorder="1"/>
    <xf numFmtId="0" fontId="9" fillId="0" borderId="11" xfId="0" applyFont="1" applyBorder="1"/>
    <xf numFmtId="0" fontId="9" fillId="0" borderId="12" xfId="0" applyFont="1" applyBorder="1"/>
    <xf numFmtId="0" fontId="9" fillId="0" borderId="13" xfId="0" applyFont="1" applyBorder="1"/>
    <xf numFmtId="0" fontId="11" fillId="0" borderId="14" xfId="0" applyFont="1" applyBorder="1" applyAlignment="1">
      <alignment vertical="center"/>
    </xf>
    <xf numFmtId="0" fontId="9" fillId="0" borderId="15" xfId="0" applyFont="1" applyBorder="1"/>
    <xf numFmtId="0" fontId="9" fillId="0" borderId="16" xfId="0" applyFont="1" applyBorder="1"/>
    <xf numFmtId="0" fontId="9" fillId="0" borderId="17" xfId="0" applyFont="1" applyBorder="1"/>
    <xf numFmtId="0" fontId="9" fillId="0" borderId="18" xfId="0" applyFont="1" applyBorder="1"/>
    <xf numFmtId="0" fontId="9" fillId="0" borderId="19" xfId="0" applyFont="1" applyBorder="1"/>
    <xf numFmtId="0" fontId="12" fillId="4" borderId="6" xfId="0" applyFont="1" applyFill="1" applyBorder="1" applyAlignment="1">
      <alignment horizontal="center" vertical="center"/>
    </xf>
    <xf numFmtId="0" fontId="6" fillId="0" borderId="0" xfId="0" applyFont="1" applyAlignment="1">
      <alignment horizontal="center"/>
    </xf>
    <xf numFmtId="0" fontId="8" fillId="3" borderId="3" xfId="0" applyFont="1" applyFill="1" applyBorder="1" applyAlignment="1">
      <alignment horizontal="left" vertical="center"/>
    </xf>
    <xf numFmtId="0" fontId="9" fillId="0" borderId="4" xfId="0" applyFont="1" applyBorder="1"/>
    <xf numFmtId="0" fontId="9" fillId="0" borderId="5" xfId="0" applyFont="1" applyBorder="1"/>
    <xf numFmtId="0" fontId="6" fillId="0" borderId="0" xfId="0" applyFont="1"/>
    <xf numFmtId="0" fontId="13" fillId="5" borderId="20" xfId="0" applyFont="1" applyFill="1" applyBorder="1" applyAlignment="1">
      <alignment horizontal="left" vertical="center"/>
    </xf>
    <xf numFmtId="0" fontId="9" fillId="0" borderId="21" xfId="0" applyFont="1" applyBorder="1"/>
    <xf numFmtId="0" fontId="9" fillId="0" borderId="22" xfId="0" applyFont="1" applyBorder="1"/>
    <xf numFmtId="0" fontId="7" fillId="0" borderId="23" xfId="0" applyFont="1" applyBorder="1" applyAlignment="1">
      <alignment vertical="top" wrapText="1"/>
    </xf>
    <xf numFmtId="0" fontId="9" fillId="0" borderId="24" xfId="0" applyFont="1" applyBorder="1"/>
    <xf numFmtId="0" fontId="9" fillId="0" borderId="23" xfId="0" applyFont="1" applyBorder="1"/>
    <xf numFmtId="0" fontId="14" fillId="0" borderId="23" xfId="0" applyFont="1" applyBorder="1" applyAlignment="1">
      <alignment wrapText="1"/>
    </xf>
    <xf numFmtId="0" fontId="14" fillId="0" borderId="17" xfId="0" applyFont="1" applyBorder="1" applyAlignment="1">
      <alignment wrapText="1"/>
    </xf>
    <xf numFmtId="0" fontId="15" fillId="6" borderId="20" xfId="0" applyFont="1" applyFill="1" applyBorder="1" applyAlignment="1">
      <alignment horizontal="center" vertical="center" wrapText="1"/>
    </xf>
    <xf numFmtId="0" fontId="7" fillId="7" borderId="3" xfId="0" applyFont="1" applyFill="1" applyBorder="1"/>
    <xf numFmtId="0" fontId="15" fillId="5" borderId="20" xfId="0" applyFont="1" applyFill="1" applyBorder="1" applyAlignment="1">
      <alignment horizontal="center" vertical="center"/>
    </xf>
    <xf numFmtId="0" fontId="6" fillId="7" borderId="3" xfId="0" applyFont="1" applyFill="1" applyBorder="1"/>
    <xf numFmtId="0" fontId="16" fillId="7" borderId="3" xfId="0" applyFont="1" applyFill="1" applyBorder="1"/>
    <xf numFmtId="0" fontId="7" fillId="8" borderId="20" xfId="0" applyFont="1" applyFill="1" applyBorder="1"/>
    <xf numFmtId="0" fontId="7" fillId="0" borderId="0" xfId="0" applyFont="1"/>
    <xf numFmtId="0" fontId="17" fillId="5" borderId="20" xfId="0" applyFont="1" applyFill="1" applyBorder="1" applyAlignment="1">
      <alignment horizontal="left" vertical="center"/>
    </xf>
    <xf numFmtId="0" fontId="18" fillId="8" borderId="20" xfId="0" applyFont="1" applyFill="1" applyBorder="1"/>
    <xf numFmtId="0" fontId="14" fillId="8" borderId="20" xfId="0" applyFont="1" applyFill="1" applyBorder="1"/>
    <xf numFmtId="14" fontId="14" fillId="8" borderId="20" xfId="0" applyNumberFormat="1" applyFont="1" applyFill="1" applyBorder="1" applyAlignment="1">
      <alignment horizontal="left"/>
    </xf>
    <xf numFmtId="0" fontId="14" fillId="7" borderId="20" xfId="0" applyFont="1" applyFill="1" applyBorder="1" applyAlignment="1">
      <alignment horizontal="left"/>
    </xf>
    <xf numFmtId="0" fontId="19" fillId="0" borderId="0" xfId="0" applyFont="1" applyAlignment="1">
      <alignment horizontal="left" vertical="center"/>
    </xf>
    <xf numFmtId="0" fontId="17" fillId="5" borderId="20" xfId="0" applyFont="1" applyFill="1" applyBorder="1" applyAlignment="1">
      <alignment horizontal="center" vertical="center"/>
    </xf>
    <xf numFmtId="0" fontId="17" fillId="9" borderId="20" xfId="0" applyFont="1" applyFill="1" applyBorder="1" applyAlignment="1">
      <alignment horizontal="left" vertical="center" wrapText="1"/>
    </xf>
    <xf numFmtId="0" fontId="22" fillId="9" borderId="20" xfId="0" applyFont="1" applyFill="1" applyBorder="1" applyAlignment="1">
      <alignment horizontal="left" vertical="center"/>
    </xf>
    <xf numFmtId="0" fontId="23" fillId="9" borderId="20" xfId="0" applyFont="1" applyFill="1" applyBorder="1" applyAlignment="1">
      <alignment horizontal="right" vertical="center"/>
    </xf>
    <xf numFmtId="0" fontId="7" fillId="8" borderId="3" xfId="0" applyFont="1" applyFill="1" applyBorder="1"/>
    <xf numFmtId="166" fontId="23" fillId="9" borderId="3" xfId="0" applyNumberFormat="1" applyFont="1" applyFill="1" applyBorder="1" applyAlignment="1">
      <alignment horizontal="right" vertical="center"/>
    </xf>
    <xf numFmtId="0" fontId="26" fillId="0" borderId="3" xfId="0" applyFont="1" applyBorder="1" applyAlignment="1">
      <alignment horizontal="left" vertical="center"/>
    </xf>
    <xf numFmtId="0" fontId="17" fillId="5" borderId="3" xfId="0" applyFont="1" applyFill="1" applyBorder="1" applyAlignment="1">
      <alignment horizontal="center" vertical="center"/>
    </xf>
    <xf numFmtId="0" fontId="17" fillId="9" borderId="20" xfId="0" applyFont="1" applyFill="1" applyBorder="1" applyAlignment="1">
      <alignment horizontal="center" vertical="center" wrapText="1"/>
    </xf>
    <xf numFmtId="0" fontId="7" fillId="8" borderId="3" xfId="0" applyFont="1" applyFill="1" applyBorder="1" applyAlignment="1">
      <alignment horizontal="left"/>
    </xf>
    <xf numFmtId="0" fontId="7" fillId="7" borderId="3" xfId="0" applyFont="1" applyFill="1" applyBorder="1" applyAlignment="1">
      <alignment horizontal="center"/>
    </xf>
    <xf numFmtId="0" fontId="23" fillId="9" borderId="6" xfId="0" applyFont="1" applyFill="1" applyBorder="1" applyAlignment="1">
      <alignment horizontal="center" vertical="center" wrapText="1"/>
    </xf>
    <xf numFmtId="0" fontId="27" fillId="6" borderId="3" xfId="0" applyFont="1" applyFill="1" applyBorder="1" applyAlignment="1">
      <alignment vertical="center"/>
    </xf>
    <xf numFmtId="0" fontId="28" fillId="5" borderId="26" xfId="0" applyFont="1" applyFill="1" applyBorder="1" applyAlignment="1">
      <alignment horizontal="center"/>
    </xf>
    <xf numFmtId="0" fontId="9" fillId="0" borderId="27" xfId="0" applyFont="1" applyBorder="1"/>
    <xf numFmtId="0" fontId="9" fillId="0" borderId="28" xfId="0" applyFont="1" applyBorder="1"/>
    <xf numFmtId="0" fontId="13" fillId="5" borderId="29" xfId="0" applyFont="1" applyFill="1" applyBorder="1" applyAlignment="1">
      <alignment horizontal="left" vertical="center"/>
    </xf>
    <xf numFmtId="0" fontId="9" fillId="0" borderId="30" xfId="0" applyFont="1" applyBorder="1"/>
    <xf numFmtId="0" fontId="9" fillId="0" borderId="31" xfId="0" applyFont="1" applyBorder="1"/>
    <xf numFmtId="0" fontId="13" fillId="5" borderId="3" xfId="0" applyFont="1" applyFill="1" applyBorder="1" applyAlignment="1">
      <alignment horizontal="left" vertical="center"/>
    </xf>
    <xf numFmtId="167" fontId="7" fillId="7" borderId="3" xfId="0" applyNumberFormat="1" applyFont="1" applyFill="1" applyBorder="1" applyAlignment="1">
      <alignment horizontal="center"/>
    </xf>
    <xf numFmtId="0" fontId="9" fillId="0" borderId="32" xfId="0" applyFont="1" applyBorder="1"/>
    <xf numFmtId="0" fontId="17" fillId="9" borderId="3" xfId="0" applyFont="1" applyFill="1" applyBorder="1" applyAlignment="1">
      <alignment horizontal="center" vertical="center" wrapText="1"/>
    </xf>
    <xf numFmtId="0" fontId="15" fillId="9" borderId="20" xfId="0" applyFont="1" applyFill="1" applyBorder="1" applyAlignment="1">
      <alignment horizontal="center" vertical="center" wrapText="1"/>
    </xf>
    <xf numFmtId="0" fontId="7" fillId="9" borderId="3" xfId="0" applyFont="1" applyFill="1" applyBorder="1" applyAlignment="1">
      <alignment horizontal="left"/>
    </xf>
    <xf numFmtId="0" fontId="32" fillId="0" borderId="23" xfId="0" applyFont="1" applyBorder="1"/>
    <xf numFmtId="0" fontId="32" fillId="0" borderId="17" xfId="0" applyFont="1" applyBorder="1"/>
    <xf numFmtId="0" fontId="31" fillId="0" borderId="0" xfId="0" applyFont="1" applyAlignment="1">
      <alignment horizontal="right"/>
    </xf>
    <xf numFmtId="0" fontId="27" fillId="5" borderId="14" xfId="0" applyFont="1" applyFill="1" applyBorder="1" applyAlignment="1">
      <alignment horizontal="left" vertical="center"/>
    </xf>
    <xf numFmtId="0" fontId="9" fillId="0" borderId="33" xfId="0" applyFont="1" applyBorder="1"/>
    <xf numFmtId="0" fontId="9" fillId="0" borderId="34" xfId="0" applyFont="1" applyBorder="1"/>
    <xf numFmtId="0" fontId="9" fillId="0" borderId="35" xfId="0" applyFont="1" applyBorder="1"/>
    <xf numFmtId="0" fontId="27" fillId="5" borderId="6" xfId="0" applyFont="1" applyFill="1" applyBorder="1" applyAlignment="1">
      <alignment horizontal="left" vertical="center"/>
    </xf>
    <xf numFmtId="0" fontId="9" fillId="0" borderId="36" xfId="0" applyFont="1" applyBorder="1"/>
    <xf numFmtId="0" fontId="9" fillId="0" borderId="37" xfId="0" applyFont="1" applyBorder="1"/>
    <xf numFmtId="0" fontId="32" fillId="0" borderId="9" xfId="0" applyFont="1" applyBorder="1"/>
    <xf numFmtId="0" fontId="32" fillId="0" borderId="9" xfId="0" applyFont="1" applyBorder="1" applyAlignment="1">
      <alignment wrapText="1"/>
    </xf>
    <xf numFmtId="0" fontId="33" fillId="5" borderId="26" xfId="0" applyFont="1" applyFill="1" applyBorder="1" applyAlignment="1">
      <alignment horizontal="left"/>
    </xf>
    <xf numFmtId="0" fontId="34" fillId="0" borderId="9" xfId="0" applyFont="1" applyBorder="1" applyAlignment="1">
      <alignment horizontal="left" vertical="top" wrapText="1"/>
    </xf>
    <xf numFmtId="0" fontId="35" fillId="5" borderId="3" xfId="0" applyFont="1" applyFill="1" applyBorder="1" applyAlignment="1">
      <alignment horizontal="left"/>
    </xf>
    <xf numFmtId="0" fontId="33" fillId="9" borderId="3" xfId="0" applyFont="1" applyFill="1" applyBorder="1" applyAlignment="1">
      <alignment horizontal="left"/>
    </xf>
    <xf numFmtId="0" fontId="33" fillId="9" borderId="3" xfId="0" applyFont="1" applyFill="1" applyBorder="1" applyAlignment="1">
      <alignment horizontal="right"/>
    </xf>
    <xf numFmtId="0" fontId="36" fillId="7" borderId="3" xfId="0" applyFont="1" applyFill="1" applyBorder="1" applyAlignment="1">
      <alignment horizontal="left" vertical="top" wrapText="1"/>
    </xf>
    <xf numFmtId="164" fontId="36" fillId="7" borderId="3" xfId="0" applyNumberFormat="1" applyFont="1" applyFill="1" applyBorder="1"/>
    <xf numFmtId="0" fontId="36" fillId="3" borderId="3" xfId="0" applyFont="1" applyFill="1" applyBorder="1" applyAlignment="1">
      <alignment horizontal="left" vertical="top" wrapText="1"/>
    </xf>
    <xf numFmtId="164" fontId="36" fillId="3" borderId="3" xfId="0" applyNumberFormat="1" applyFont="1" applyFill="1" applyBorder="1"/>
    <xf numFmtId="0" fontId="35" fillId="9" borderId="3" xfId="0" applyFont="1" applyFill="1" applyBorder="1" applyAlignment="1">
      <alignment horizontal="center"/>
    </xf>
    <xf numFmtId="0" fontId="32" fillId="0" borderId="9" xfId="0" applyFont="1" applyBorder="1" applyAlignment="1">
      <alignment vertical="center"/>
    </xf>
    <xf numFmtId="0" fontId="32" fillId="0" borderId="0" xfId="0" applyFont="1"/>
    <xf numFmtId="0" fontId="33" fillId="9" borderId="3" xfId="0" applyFont="1" applyFill="1" applyBorder="1" applyAlignment="1">
      <alignment horizontal="left" vertical="top" wrapText="1"/>
    </xf>
    <xf numFmtId="164" fontId="33" fillId="9" borderId="3" xfId="0" applyNumberFormat="1" applyFont="1" applyFill="1" applyBorder="1"/>
    <xf numFmtId="0" fontId="7" fillId="0" borderId="9" xfId="0" applyFont="1" applyBorder="1" applyAlignment="1">
      <alignment horizontal="left" vertical="top" wrapText="1"/>
    </xf>
    <xf numFmtId="0" fontId="35" fillId="5" borderId="26" xfId="0" applyFont="1" applyFill="1" applyBorder="1" applyAlignment="1">
      <alignment horizontal="left"/>
    </xf>
    <xf numFmtId="0" fontId="10" fillId="0" borderId="9" xfId="0" applyFont="1" applyBorder="1" applyAlignment="1">
      <alignment vertical="center"/>
    </xf>
    <xf numFmtId="0" fontId="10" fillId="0" borderId="0" xfId="0" applyFont="1"/>
    <xf numFmtId="0" fontId="15" fillId="5" borderId="20" xfId="0" applyFont="1" applyFill="1" applyBorder="1" applyAlignment="1">
      <alignment horizontal="left" vertical="center"/>
    </xf>
    <xf numFmtId="0" fontId="15" fillId="5" borderId="6" xfId="0" applyFont="1" applyFill="1" applyBorder="1"/>
    <xf numFmtId="172" fontId="36" fillId="3" borderId="3" xfId="0" applyNumberFormat="1" applyFont="1" applyFill="1" applyBorder="1"/>
    <xf numFmtId="172" fontId="9" fillId="0" borderId="5" xfId="0" applyNumberFormat="1" applyFont="1" applyBorder="1"/>
    <xf numFmtId="172" fontId="7" fillId="7" borderId="25" xfId="0" applyNumberFormat="1" applyFont="1" applyFill="1" applyBorder="1"/>
    <xf numFmtId="0" fontId="37" fillId="8" borderId="2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66675</xdr:colOff>
      <xdr:row>6</xdr:row>
      <xdr:rowOff>47625</xdr:rowOff>
    </xdr:from>
    <xdr:ext cx="2895600" cy="514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q-business-management-software.com/dem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workbookViewId="0">
      <selection activeCell="D1" sqref="D1"/>
    </sheetView>
  </sheetViews>
  <sheetFormatPr defaultColWidth="12.6640625" defaultRowHeight="15" customHeight="1" x14ac:dyDescent="0.25"/>
  <cols>
    <col min="1" max="14" width="13.77734375" customWidth="1"/>
    <col min="15" max="26" width="8.6640625" customWidth="1"/>
  </cols>
  <sheetData>
    <row r="1" spans="1:26"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row>
    <row r="2" spans="1:26" ht="12.75" customHeight="1" x14ac:dyDescent="0.3">
      <c r="B2" s="106"/>
      <c r="C2" s="94"/>
      <c r="D2" s="94"/>
      <c r="E2" s="94"/>
      <c r="F2" s="94"/>
      <c r="G2" s="94"/>
      <c r="H2" s="94"/>
      <c r="I2" s="94"/>
      <c r="J2" s="94"/>
      <c r="K2" s="94"/>
      <c r="L2" s="94"/>
      <c r="M2" s="94"/>
      <c r="N2" s="7"/>
      <c r="O2" s="7"/>
      <c r="P2" s="7"/>
      <c r="Q2" s="7"/>
      <c r="R2" s="7"/>
      <c r="S2" s="7"/>
      <c r="T2" s="7"/>
      <c r="U2" s="7"/>
      <c r="V2" s="7"/>
      <c r="W2" s="7"/>
      <c r="X2" s="7"/>
      <c r="Y2" s="7"/>
      <c r="Z2" s="7"/>
    </row>
    <row r="3" spans="1:26" ht="12.75" customHeight="1" x14ac:dyDescent="0.3">
      <c r="B3" s="94"/>
      <c r="C3" s="94"/>
      <c r="D3" s="94"/>
      <c r="E3" s="94"/>
      <c r="F3" s="94"/>
      <c r="G3" s="94"/>
      <c r="H3" s="94"/>
      <c r="I3" s="94"/>
      <c r="J3" s="94"/>
      <c r="K3" s="94"/>
      <c r="L3" s="94"/>
      <c r="M3" s="94"/>
      <c r="N3" s="7"/>
      <c r="O3" s="7"/>
      <c r="P3" s="7"/>
      <c r="Q3" s="7"/>
      <c r="R3" s="7"/>
      <c r="S3" s="7"/>
      <c r="T3" s="7"/>
      <c r="U3" s="7"/>
      <c r="V3" s="7"/>
      <c r="W3" s="7"/>
      <c r="X3" s="7"/>
      <c r="Y3" s="7"/>
      <c r="Z3" s="7"/>
    </row>
    <row r="4" spans="1:26" ht="27.75" customHeight="1" x14ac:dyDescent="0.3">
      <c r="B4" s="107" t="s">
        <v>12</v>
      </c>
      <c r="C4" s="108"/>
      <c r="D4" s="108"/>
      <c r="E4" s="108"/>
      <c r="F4" s="108"/>
      <c r="G4" s="108"/>
      <c r="H4" s="108"/>
      <c r="I4" s="108"/>
      <c r="J4" s="108"/>
      <c r="K4" s="108"/>
      <c r="L4" s="108"/>
      <c r="M4" s="109"/>
      <c r="N4" s="7"/>
      <c r="O4" s="7"/>
      <c r="P4" s="7"/>
      <c r="Q4" s="7"/>
      <c r="R4" s="7"/>
      <c r="S4" s="7"/>
      <c r="T4" s="7"/>
      <c r="U4" s="7"/>
      <c r="V4" s="7"/>
      <c r="W4" s="7"/>
      <c r="X4" s="7"/>
      <c r="Y4" s="7"/>
      <c r="Z4" s="7"/>
    </row>
    <row r="5" spans="1:26" ht="12.75" customHeight="1" x14ac:dyDescent="0.3">
      <c r="B5" s="106"/>
      <c r="C5" s="94"/>
      <c r="D5" s="94"/>
      <c r="E5" s="94"/>
      <c r="F5" s="94"/>
      <c r="G5" s="94"/>
      <c r="H5" s="94"/>
      <c r="I5" s="94"/>
      <c r="J5" s="94"/>
      <c r="K5" s="94"/>
      <c r="L5" s="94"/>
      <c r="M5" s="94"/>
      <c r="N5" s="7"/>
      <c r="O5" s="7"/>
      <c r="P5" s="7"/>
      <c r="Q5" s="7"/>
      <c r="R5" s="7"/>
      <c r="S5" s="7"/>
      <c r="T5" s="7"/>
      <c r="U5" s="7"/>
      <c r="V5" s="7"/>
      <c r="W5" s="7"/>
      <c r="X5" s="7"/>
      <c r="Y5" s="7"/>
      <c r="Z5" s="7"/>
    </row>
    <row r="6" spans="1:26" ht="12.75" customHeight="1" x14ac:dyDescent="0.3">
      <c r="B6" s="94"/>
      <c r="C6" s="94"/>
      <c r="D6" s="94"/>
      <c r="E6" s="94"/>
      <c r="F6" s="94"/>
      <c r="G6" s="94"/>
      <c r="H6" s="94"/>
      <c r="I6" s="94"/>
      <c r="J6" s="94"/>
      <c r="K6" s="94"/>
      <c r="L6" s="94"/>
      <c r="M6" s="94"/>
      <c r="N6" s="7"/>
      <c r="O6" s="7"/>
      <c r="P6" s="7"/>
      <c r="Q6" s="7"/>
      <c r="R6" s="7"/>
      <c r="S6" s="7"/>
      <c r="T6" s="7"/>
      <c r="U6" s="7"/>
      <c r="V6" s="7"/>
      <c r="W6" s="7"/>
      <c r="X6" s="7"/>
      <c r="Y6" s="7"/>
      <c r="Z6" s="7"/>
    </row>
    <row r="7" spans="1:26" ht="12.75" customHeight="1" x14ac:dyDescent="0.25">
      <c r="B7" s="110"/>
      <c r="C7" s="94"/>
      <c r="D7" s="94"/>
    </row>
    <row r="8" spans="1:26" ht="12.75" customHeight="1" x14ac:dyDescent="0.25">
      <c r="B8" s="94"/>
      <c r="C8" s="94"/>
      <c r="D8" s="94"/>
    </row>
    <row r="9" spans="1:26" ht="12.75" customHeight="1" x14ac:dyDescent="0.25">
      <c r="B9" s="94"/>
      <c r="C9" s="94"/>
      <c r="D9" s="94"/>
    </row>
    <row r="10" spans="1:26" ht="12.75" customHeight="1" x14ac:dyDescent="0.25">
      <c r="B10" s="94"/>
      <c r="C10" s="94"/>
      <c r="D10" s="94"/>
    </row>
    <row r="11" spans="1:26" ht="12.75" customHeight="1" x14ac:dyDescent="0.25">
      <c r="B11" s="90" t="s">
        <v>13</v>
      </c>
      <c r="C11" s="91"/>
      <c r="D11" s="91"/>
      <c r="E11" s="91"/>
      <c r="F11" s="91"/>
      <c r="G11" s="91"/>
      <c r="H11" s="91"/>
      <c r="I11" s="91"/>
      <c r="J11" s="91"/>
      <c r="K11" s="91"/>
      <c r="L11" s="91"/>
      <c r="M11" s="92"/>
    </row>
    <row r="12" spans="1:26" ht="12.75" customHeight="1" x14ac:dyDescent="0.25">
      <c r="B12" s="93"/>
      <c r="C12" s="94"/>
      <c r="D12" s="94"/>
      <c r="E12" s="94"/>
      <c r="F12" s="94"/>
      <c r="G12" s="94"/>
      <c r="H12" s="94"/>
      <c r="I12" s="94"/>
      <c r="J12" s="94"/>
      <c r="K12" s="94"/>
      <c r="L12" s="94"/>
      <c r="M12" s="95"/>
    </row>
    <row r="13" spans="1:26" ht="12.75" customHeight="1" x14ac:dyDescent="0.25">
      <c r="B13" s="93"/>
      <c r="C13" s="94"/>
      <c r="D13" s="94"/>
      <c r="E13" s="94"/>
      <c r="F13" s="94"/>
      <c r="G13" s="94"/>
      <c r="H13" s="94"/>
      <c r="I13" s="94"/>
      <c r="J13" s="94"/>
      <c r="K13" s="94"/>
      <c r="L13" s="94"/>
      <c r="M13" s="95"/>
    </row>
    <row r="14" spans="1:26" ht="12.75" customHeight="1" x14ac:dyDescent="0.25">
      <c r="B14" s="93"/>
      <c r="C14" s="94"/>
      <c r="D14" s="94"/>
      <c r="E14" s="94"/>
      <c r="F14" s="94"/>
      <c r="G14" s="94"/>
      <c r="H14" s="94"/>
      <c r="I14" s="94"/>
      <c r="J14" s="94"/>
      <c r="K14" s="94"/>
      <c r="L14" s="94"/>
      <c r="M14" s="95"/>
    </row>
    <row r="15" spans="1:26" ht="12.75" customHeight="1" x14ac:dyDescent="0.25">
      <c r="B15" s="96"/>
      <c r="C15" s="97"/>
      <c r="D15" s="97"/>
      <c r="E15" s="97"/>
      <c r="F15" s="97"/>
      <c r="G15" s="97"/>
      <c r="H15" s="97"/>
      <c r="I15" s="97"/>
      <c r="J15" s="97"/>
      <c r="K15" s="97"/>
      <c r="L15" s="97"/>
      <c r="M15" s="98"/>
    </row>
    <row r="16" spans="1:26" ht="12.75" customHeight="1" x14ac:dyDescent="0.25"/>
    <row r="17" spans="2:13" ht="12.75" customHeight="1" x14ac:dyDescent="0.25">
      <c r="B17" s="90" t="s">
        <v>14</v>
      </c>
      <c r="C17" s="91"/>
      <c r="D17" s="91"/>
      <c r="E17" s="91"/>
      <c r="F17" s="91"/>
      <c r="G17" s="91"/>
      <c r="H17" s="91"/>
      <c r="I17" s="91"/>
      <c r="J17" s="91"/>
      <c r="K17" s="91"/>
      <c r="L17" s="91"/>
      <c r="M17" s="92"/>
    </row>
    <row r="18" spans="2:13" ht="12.75" customHeight="1" x14ac:dyDescent="0.25">
      <c r="B18" s="93"/>
      <c r="C18" s="94"/>
      <c r="D18" s="94"/>
      <c r="E18" s="94"/>
      <c r="F18" s="94"/>
      <c r="G18" s="94"/>
      <c r="H18" s="94"/>
      <c r="I18" s="94"/>
      <c r="J18" s="94"/>
      <c r="K18" s="94"/>
      <c r="L18" s="94"/>
      <c r="M18" s="95"/>
    </row>
    <row r="19" spans="2:13" ht="12.75" customHeight="1" x14ac:dyDescent="0.25">
      <c r="B19" s="93"/>
      <c r="C19" s="94"/>
      <c r="D19" s="94"/>
      <c r="E19" s="94"/>
      <c r="F19" s="94"/>
      <c r="G19" s="94"/>
      <c r="H19" s="94"/>
      <c r="I19" s="94"/>
      <c r="J19" s="94"/>
      <c r="K19" s="94"/>
      <c r="L19" s="94"/>
      <c r="M19" s="95"/>
    </row>
    <row r="20" spans="2:13" ht="12.75" customHeight="1" x14ac:dyDescent="0.25">
      <c r="B20" s="93"/>
      <c r="C20" s="94"/>
      <c r="D20" s="94"/>
      <c r="E20" s="94"/>
      <c r="F20" s="94"/>
      <c r="G20" s="94"/>
      <c r="H20" s="94"/>
      <c r="I20" s="94"/>
      <c r="J20" s="94"/>
      <c r="K20" s="94"/>
      <c r="L20" s="94"/>
      <c r="M20" s="95"/>
    </row>
    <row r="21" spans="2:13" ht="12.75" customHeight="1" x14ac:dyDescent="0.25">
      <c r="B21" s="93"/>
      <c r="C21" s="94"/>
      <c r="D21" s="94"/>
      <c r="E21" s="94"/>
      <c r="F21" s="94"/>
      <c r="G21" s="94"/>
      <c r="H21" s="94"/>
      <c r="I21" s="94"/>
      <c r="J21" s="94"/>
      <c r="K21" s="94"/>
      <c r="L21" s="94"/>
      <c r="M21" s="95"/>
    </row>
    <row r="22" spans="2:13" ht="12.75" customHeight="1" x14ac:dyDescent="0.25">
      <c r="B22" s="93"/>
      <c r="C22" s="94"/>
      <c r="D22" s="94"/>
      <c r="E22" s="94"/>
      <c r="F22" s="94"/>
      <c r="G22" s="94"/>
      <c r="H22" s="94"/>
      <c r="I22" s="94"/>
      <c r="J22" s="94"/>
      <c r="K22" s="94"/>
      <c r="L22" s="94"/>
      <c r="M22" s="95"/>
    </row>
    <row r="23" spans="2:13" ht="12.75" customHeight="1" x14ac:dyDescent="0.25">
      <c r="B23" s="93"/>
      <c r="C23" s="94"/>
      <c r="D23" s="94"/>
      <c r="E23" s="94"/>
      <c r="F23" s="94"/>
      <c r="G23" s="94"/>
      <c r="H23" s="94"/>
      <c r="I23" s="94"/>
      <c r="J23" s="94"/>
      <c r="K23" s="94"/>
      <c r="L23" s="94"/>
      <c r="M23" s="95"/>
    </row>
    <row r="24" spans="2:13" ht="12.75" customHeight="1" x14ac:dyDescent="0.25">
      <c r="B24" s="96"/>
      <c r="C24" s="97"/>
      <c r="D24" s="97"/>
      <c r="E24" s="97"/>
      <c r="F24" s="97"/>
      <c r="G24" s="97"/>
      <c r="H24" s="97"/>
      <c r="I24" s="97"/>
      <c r="J24" s="97"/>
      <c r="K24" s="97"/>
      <c r="L24" s="97"/>
      <c r="M24" s="98"/>
    </row>
    <row r="25" spans="2:13" ht="12.75" customHeight="1" x14ac:dyDescent="0.25"/>
    <row r="26" spans="2:13" ht="12.75" customHeight="1" x14ac:dyDescent="0.25">
      <c r="B26" s="90" t="s">
        <v>15</v>
      </c>
      <c r="C26" s="91"/>
      <c r="D26" s="91"/>
      <c r="E26" s="91"/>
      <c r="F26" s="91"/>
      <c r="G26" s="91"/>
      <c r="H26" s="91"/>
      <c r="I26" s="91"/>
      <c r="J26" s="91"/>
      <c r="K26" s="91"/>
      <c r="L26" s="91"/>
      <c r="M26" s="92"/>
    </row>
    <row r="27" spans="2:13" ht="12.75" customHeight="1" x14ac:dyDescent="0.25">
      <c r="B27" s="93"/>
      <c r="C27" s="94"/>
      <c r="D27" s="94"/>
      <c r="E27" s="94"/>
      <c r="F27" s="94"/>
      <c r="G27" s="94"/>
      <c r="H27" s="94"/>
      <c r="I27" s="94"/>
      <c r="J27" s="94"/>
      <c r="K27" s="94"/>
      <c r="L27" s="94"/>
      <c r="M27" s="95"/>
    </row>
    <row r="28" spans="2:13" ht="12.75" customHeight="1" x14ac:dyDescent="0.25">
      <c r="B28" s="93"/>
      <c r="C28" s="94"/>
      <c r="D28" s="94"/>
      <c r="E28" s="94"/>
      <c r="F28" s="94"/>
      <c r="G28" s="94"/>
      <c r="H28" s="94"/>
      <c r="I28" s="94"/>
      <c r="J28" s="94"/>
      <c r="K28" s="94"/>
      <c r="L28" s="94"/>
      <c r="M28" s="95"/>
    </row>
    <row r="29" spans="2:13" ht="12.75" customHeight="1" x14ac:dyDescent="0.25">
      <c r="B29" s="93"/>
      <c r="C29" s="94"/>
      <c r="D29" s="94"/>
      <c r="E29" s="94"/>
      <c r="F29" s="94"/>
      <c r="G29" s="94"/>
      <c r="H29" s="94"/>
      <c r="I29" s="94"/>
      <c r="J29" s="94"/>
      <c r="K29" s="94"/>
      <c r="L29" s="94"/>
      <c r="M29" s="95"/>
    </row>
    <row r="30" spans="2:13" ht="12.75" customHeight="1" x14ac:dyDescent="0.25">
      <c r="B30" s="93"/>
      <c r="C30" s="94"/>
      <c r="D30" s="94"/>
      <c r="E30" s="94"/>
      <c r="F30" s="94"/>
      <c r="G30" s="94"/>
      <c r="H30" s="94"/>
      <c r="I30" s="94"/>
      <c r="J30" s="94"/>
      <c r="K30" s="94"/>
      <c r="L30" s="94"/>
      <c r="M30" s="95"/>
    </row>
    <row r="31" spans="2:13" ht="12.75" customHeight="1" x14ac:dyDescent="0.25">
      <c r="B31" s="93"/>
      <c r="C31" s="94"/>
      <c r="D31" s="94"/>
      <c r="E31" s="94"/>
      <c r="F31" s="94"/>
      <c r="G31" s="94"/>
      <c r="H31" s="94"/>
      <c r="I31" s="94"/>
      <c r="J31" s="94"/>
      <c r="K31" s="94"/>
      <c r="L31" s="94"/>
      <c r="M31" s="95"/>
    </row>
    <row r="32" spans="2:13" ht="12.75" customHeight="1" x14ac:dyDescent="0.25">
      <c r="B32" s="93"/>
      <c r="C32" s="94"/>
      <c r="D32" s="94"/>
      <c r="E32" s="94"/>
      <c r="F32" s="94"/>
      <c r="G32" s="94"/>
      <c r="H32" s="94"/>
      <c r="I32" s="94"/>
      <c r="J32" s="94"/>
      <c r="K32" s="94"/>
      <c r="L32" s="94"/>
      <c r="M32" s="95"/>
    </row>
    <row r="33" spans="2:13" ht="12.75" customHeight="1" x14ac:dyDescent="0.25">
      <c r="B33" s="96"/>
      <c r="C33" s="97"/>
      <c r="D33" s="97"/>
      <c r="E33" s="97"/>
      <c r="F33" s="97"/>
      <c r="G33" s="97"/>
      <c r="H33" s="97"/>
      <c r="I33" s="97"/>
      <c r="J33" s="97"/>
      <c r="K33" s="97"/>
      <c r="L33" s="97"/>
      <c r="M33" s="98"/>
    </row>
    <row r="34" spans="2:13" ht="12.75" customHeight="1" x14ac:dyDescent="0.25"/>
    <row r="35" spans="2:13" ht="12.75" customHeight="1" x14ac:dyDescent="0.25">
      <c r="B35" s="90" t="s">
        <v>16</v>
      </c>
      <c r="C35" s="91"/>
      <c r="D35" s="91"/>
      <c r="E35" s="91"/>
      <c r="F35" s="91"/>
      <c r="G35" s="91"/>
      <c r="H35" s="91"/>
      <c r="I35" s="91"/>
      <c r="J35" s="91"/>
      <c r="K35" s="91"/>
      <c r="L35" s="91"/>
      <c r="M35" s="92"/>
    </row>
    <row r="36" spans="2:13" ht="12.75" customHeight="1" x14ac:dyDescent="0.25">
      <c r="B36" s="93"/>
      <c r="C36" s="94"/>
      <c r="D36" s="94"/>
      <c r="E36" s="94"/>
      <c r="F36" s="94"/>
      <c r="G36" s="94"/>
      <c r="H36" s="94"/>
      <c r="I36" s="94"/>
      <c r="J36" s="94"/>
      <c r="K36" s="94"/>
      <c r="L36" s="94"/>
      <c r="M36" s="95"/>
    </row>
    <row r="37" spans="2:13" ht="12.75" customHeight="1" x14ac:dyDescent="0.25">
      <c r="B37" s="93"/>
      <c r="C37" s="94"/>
      <c r="D37" s="94"/>
      <c r="E37" s="94"/>
      <c r="F37" s="94"/>
      <c r="G37" s="94"/>
      <c r="H37" s="94"/>
      <c r="I37" s="94"/>
      <c r="J37" s="94"/>
      <c r="K37" s="94"/>
      <c r="L37" s="94"/>
      <c r="M37" s="95"/>
    </row>
    <row r="38" spans="2:13" ht="12.75" customHeight="1" x14ac:dyDescent="0.25">
      <c r="B38" s="93"/>
      <c r="C38" s="94"/>
      <c r="D38" s="94"/>
      <c r="E38" s="94"/>
      <c r="F38" s="94"/>
      <c r="G38" s="94"/>
      <c r="H38" s="94"/>
      <c r="I38" s="94"/>
      <c r="J38" s="94"/>
      <c r="K38" s="94"/>
      <c r="L38" s="94"/>
      <c r="M38" s="95"/>
    </row>
    <row r="39" spans="2:13" ht="12.75" customHeight="1" x14ac:dyDescent="0.25">
      <c r="B39" s="96"/>
      <c r="C39" s="97"/>
      <c r="D39" s="97"/>
      <c r="E39" s="97"/>
      <c r="F39" s="97"/>
      <c r="G39" s="97"/>
      <c r="H39" s="97"/>
      <c r="I39" s="97"/>
      <c r="J39" s="97"/>
      <c r="K39" s="97"/>
      <c r="L39" s="97"/>
      <c r="M39" s="98"/>
    </row>
    <row r="40" spans="2:13" ht="12.75" customHeight="1" x14ac:dyDescent="0.25"/>
    <row r="41" spans="2:13" ht="12.75" customHeight="1" x14ac:dyDescent="0.25">
      <c r="B41" s="99" t="s">
        <v>17</v>
      </c>
      <c r="C41" s="100"/>
      <c r="D41" s="100"/>
      <c r="E41" s="100"/>
      <c r="F41" s="100"/>
      <c r="G41" s="100"/>
      <c r="H41" s="100"/>
      <c r="I41" s="100"/>
      <c r="J41" s="100"/>
      <c r="K41" s="100"/>
      <c r="L41" s="100"/>
      <c r="M41" s="101"/>
    </row>
    <row r="42" spans="2:13" ht="12.75" customHeight="1" x14ac:dyDescent="0.25">
      <c r="B42" s="102"/>
      <c r="C42" s="103"/>
      <c r="D42" s="103"/>
      <c r="E42" s="103"/>
      <c r="F42" s="103"/>
      <c r="G42" s="103"/>
      <c r="H42" s="103"/>
      <c r="I42" s="103"/>
      <c r="J42" s="103"/>
      <c r="K42" s="103"/>
      <c r="L42" s="103"/>
      <c r="M42" s="104"/>
    </row>
    <row r="43" spans="2:13" ht="12.75" customHeight="1" x14ac:dyDescent="0.25"/>
    <row r="44" spans="2:13" ht="12.75" customHeight="1" x14ac:dyDescent="0.25">
      <c r="B44" s="105" t="s">
        <v>18</v>
      </c>
      <c r="C44" s="91"/>
      <c r="D44" s="91"/>
      <c r="E44" s="91"/>
      <c r="F44" s="91"/>
      <c r="G44" s="91"/>
      <c r="H44" s="91"/>
      <c r="I44" s="91"/>
      <c r="J44" s="91"/>
      <c r="K44" s="91"/>
      <c r="L44" s="91"/>
      <c r="M44" s="92"/>
    </row>
    <row r="45" spans="2:13" ht="12.75" customHeight="1" x14ac:dyDescent="0.25">
      <c r="B45" s="93"/>
      <c r="C45" s="94"/>
      <c r="D45" s="94"/>
      <c r="E45" s="94"/>
      <c r="F45" s="94"/>
      <c r="G45" s="94"/>
      <c r="H45" s="94"/>
      <c r="I45" s="94"/>
      <c r="J45" s="94"/>
      <c r="K45" s="94"/>
      <c r="L45" s="94"/>
      <c r="M45" s="95"/>
    </row>
    <row r="46" spans="2:13" ht="12.75" customHeight="1" x14ac:dyDescent="0.25">
      <c r="B46" s="96"/>
      <c r="C46" s="97"/>
      <c r="D46" s="97"/>
      <c r="E46" s="97"/>
      <c r="F46" s="97"/>
      <c r="G46" s="97"/>
      <c r="H46" s="97"/>
      <c r="I46" s="97"/>
      <c r="J46" s="97"/>
      <c r="K46" s="97"/>
      <c r="L46" s="97"/>
      <c r="M46" s="98"/>
    </row>
    <row r="47" spans="2:13" ht="12.75" customHeight="1" x14ac:dyDescent="0.25"/>
    <row r="48" spans="2:13"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row r="1001" ht="12.75" customHeight="1" x14ac:dyDescent="0.25"/>
    <row r="1002" ht="12.75" customHeight="1" x14ac:dyDescent="0.25"/>
    <row r="1003" ht="12.75" customHeight="1" x14ac:dyDescent="0.25"/>
  </sheetData>
  <mergeCells count="10">
    <mergeCell ref="B35:M39"/>
    <mergeCell ref="B41:M42"/>
    <mergeCell ref="B44:M46"/>
    <mergeCell ref="B2:M3"/>
    <mergeCell ref="B4:M4"/>
    <mergeCell ref="B5:M6"/>
    <mergeCell ref="B7:D10"/>
    <mergeCell ref="B11:M15"/>
    <mergeCell ref="B17:M24"/>
    <mergeCell ref="B26:M33"/>
  </mergeCells>
  <hyperlinks>
    <hyperlink ref="B1" location="Welcome!A1" display="Welcome" xr:uid="{00000000-0004-0000-0000-000000000000}"/>
    <hyperlink ref="C1" location="Dashboard!A1" display="Dashboard" xr:uid="{00000000-0004-0000-0000-000001000000}"/>
    <hyperlink ref="D1" location="Instructions!A1" display="Instructions" xr:uid="{00000000-0004-0000-0000-000002000000}"/>
    <hyperlink ref="E1" location="Project!A1" display="Project" xr:uid="{00000000-0004-0000-0000-000003000000}"/>
    <hyperlink ref="F1" location="Materials!A1" display="Materials" xr:uid="{00000000-0004-0000-0000-000004000000}"/>
    <hyperlink ref="G1" location="Labour!A1" display="Labour" xr:uid="{00000000-0004-0000-0000-000005000000}"/>
    <hyperlink ref="H1" location="Equipment!A1" display="Equipment" xr:uid="{00000000-0004-0000-0000-000006000000}"/>
    <hyperlink ref="I1" location="Overheads!A1" display="Overheads" xr:uid="{00000000-0004-0000-0000-000007000000}"/>
    <hyperlink ref="J1" location="'Risk &amp; Cont'!A1" display="Risk &amp; Cont" xr:uid="{00000000-0004-0000-0000-000008000000}"/>
    <hyperlink ref="K1" location="Money!A1" display="Money" xr:uid="{00000000-0004-0000-0000-000009000000}"/>
    <hyperlink ref="L1" location="Proposal!A1" display="Proposal" xr:uid="{00000000-0004-0000-0000-00000A000000}"/>
    <hyperlink ref="M1" location="Settings!A1" display="Settings" xr:uid="{00000000-0004-0000-0000-00000B000000}"/>
    <hyperlink ref="B41" r:id="rId1" xr:uid="{00000000-0004-0000-0000-00000C000000}"/>
  </hyperlinks>
  <pageMargins left="0.78749999999999998" right="0.78749999999999998" top="1.0249999999999999" bottom="1.0249999999999999" header="0" footer="0"/>
  <pageSetup paperSize="9" orientation="portrait"/>
  <headerFooter>
    <oddHeader>&amp;C&amp;A</oddHeader>
    <oddFooter>&amp;CPage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1000"/>
  <sheetViews>
    <sheetView tabSelected="1" workbookViewId="0">
      <selection activeCell="B5" sqref="B5:M6"/>
    </sheetView>
  </sheetViews>
  <sheetFormatPr defaultColWidth="12.6640625" defaultRowHeight="15" customHeight="1" x14ac:dyDescent="0.25"/>
  <cols>
    <col min="1" max="29" width="13.77734375" customWidth="1"/>
    <col min="30" max="38" width="8.77734375" customWidth="1"/>
  </cols>
  <sheetData>
    <row r="1" spans="1:38"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row>
    <row r="2" spans="1:38" ht="12.75" customHeight="1" x14ac:dyDescent="0.3">
      <c r="B2" s="106"/>
      <c r="C2" s="94"/>
      <c r="D2" s="94"/>
      <c r="E2" s="94"/>
      <c r="F2" s="94"/>
      <c r="G2" s="94"/>
      <c r="H2" s="94"/>
      <c r="I2" s="94"/>
      <c r="J2" s="94"/>
      <c r="K2" s="94"/>
      <c r="L2" s="94"/>
      <c r="M2" s="94"/>
      <c r="N2" s="7"/>
      <c r="O2" s="7"/>
      <c r="P2" s="7"/>
      <c r="Q2" s="7"/>
      <c r="R2" s="7"/>
      <c r="S2" s="7"/>
      <c r="T2" s="7"/>
      <c r="U2" s="7"/>
      <c r="V2" s="7"/>
      <c r="W2" s="7"/>
      <c r="X2" s="7"/>
      <c r="Y2" s="7"/>
      <c r="Z2" s="7"/>
      <c r="AA2" s="7"/>
      <c r="AB2" s="7"/>
      <c r="AC2" s="7"/>
      <c r="AD2" s="7"/>
      <c r="AE2" s="7"/>
      <c r="AF2" s="7"/>
      <c r="AG2" s="7"/>
      <c r="AH2" s="7"/>
      <c r="AI2" s="7"/>
      <c r="AJ2" s="7"/>
      <c r="AK2" s="7"/>
      <c r="AL2" s="7"/>
    </row>
    <row r="3" spans="1:38" ht="12.75" customHeight="1" x14ac:dyDescent="0.3">
      <c r="B3" s="94"/>
      <c r="C3" s="94"/>
      <c r="D3" s="94"/>
      <c r="E3" s="94"/>
      <c r="F3" s="94"/>
      <c r="G3" s="94"/>
      <c r="H3" s="94"/>
      <c r="I3" s="94"/>
      <c r="J3" s="94"/>
      <c r="K3" s="94"/>
      <c r="L3" s="94"/>
      <c r="M3" s="94"/>
      <c r="N3" s="7"/>
      <c r="O3" s="7"/>
      <c r="P3" s="7"/>
      <c r="Q3" s="7"/>
      <c r="R3" s="7"/>
      <c r="S3" s="7"/>
      <c r="T3" s="7"/>
      <c r="U3" s="7"/>
      <c r="V3" s="7"/>
      <c r="W3" s="7"/>
      <c r="X3" s="7"/>
      <c r="Y3" s="7"/>
      <c r="Z3" s="7"/>
      <c r="AA3" s="7"/>
      <c r="AB3" s="7"/>
      <c r="AC3" s="7"/>
      <c r="AD3" s="7"/>
      <c r="AE3" s="7"/>
      <c r="AF3" s="7"/>
      <c r="AG3" s="7"/>
      <c r="AH3" s="7"/>
      <c r="AI3" s="7"/>
      <c r="AJ3" s="7"/>
      <c r="AK3" s="7"/>
      <c r="AL3" s="7"/>
    </row>
    <row r="4" spans="1:38" ht="27.75" customHeight="1" x14ac:dyDescent="0.3">
      <c r="B4" s="107" t="s">
        <v>9</v>
      </c>
      <c r="C4" s="108"/>
      <c r="D4" s="108"/>
      <c r="E4" s="108"/>
      <c r="F4" s="108"/>
      <c r="G4" s="108"/>
      <c r="H4" s="108"/>
      <c r="I4" s="108"/>
      <c r="J4" s="108"/>
      <c r="K4" s="108"/>
      <c r="L4" s="108"/>
      <c r="M4" s="109"/>
      <c r="N4" s="138" t="s">
        <v>188</v>
      </c>
      <c r="O4" s="108"/>
      <c r="P4" s="108"/>
      <c r="Q4" s="108"/>
      <c r="R4" s="109"/>
      <c r="S4" s="7"/>
      <c r="T4" s="7"/>
      <c r="U4" s="7"/>
      <c r="V4" s="7"/>
      <c r="W4" s="7"/>
      <c r="X4" s="7"/>
      <c r="Y4" s="7"/>
      <c r="Z4" s="7"/>
      <c r="AA4" s="7"/>
      <c r="AB4" s="7"/>
      <c r="AC4" s="7"/>
      <c r="AD4" s="7"/>
      <c r="AE4" s="7"/>
      <c r="AF4" s="7"/>
      <c r="AG4" s="7"/>
      <c r="AH4" s="7"/>
      <c r="AI4" s="7"/>
      <c r="AJ4" s="7"/>
      <c r="AK4" s="7"/>
      <c r="AL4" s="7"/>
    </row>
    <row r="5" spans="1:38" ht="12.75" customHeight="1" x14ac:dyDescent="0.3">
      <c r="B5" s="106"/>
      <c r="C5" s="94"/>
      <c r="D5" s="94"/>
      <c r="E5" s="94"/>
      <c r="F5" s="94"/>
      <c r="G5" s="94"/>
      <c r="H5" s="94"/>
      <c r="I5" s="94"/>
      <c r="J5" s="94"/>
      <c r="K5" s="94"/>
      <c r="L5" s="94"/>
      <c r="M5" s="94"/>
      <c r="N5" s="7"/>
      <c r="O5" s="7"/>
      <c r="P5" s="7"/>
      <c r="Q5" s="7"/>
      <c r="R5" s="7"/>
      <c r="S5" s="7"/>
      <c r="T5" s="7"/>
      <c r="U5" s="7"/>
      <c r="V5" s="7"/>
      <c r="W5" s="7"/>
      <c r="X5" s="7"/>
      <c r="Y5" s="7"/>
      <c r="Z5" s="7"/>
      <c r="AA5" s="7"/>
      <c r="AB5" s="7"/>
      <c r="AC5" s="7"/>
      <c r="AD5" s="7"/>
      <c r="AE5" s="7"/>
      <c r="AF5" s="7"/>
      <c r="AG5" s="7"/>
      <c r="AH5" s="7"/>
      <c r="AI5" s="7"/>
      <c r="AJ5" s="7"/>
      <c r="AK5" s="7"/>
      <c r="AL5" s="7"/>
    </row>
    <row r="6" spans="1:38" ht="12.75" customHeight="1" x14ac:dyDescent="0.3">
      <c r="B6" s="94"/>
      <c r="C6" s="94"/>
      <c r="D6" s="94"/>
      <c r="E6" s="94"/>
      <c r="F6" s="94"/>
      <c r="G6" s="94"/>
      <c r="H6" s="94"/>
      <c r="I6" s="94"/>
      <c r="J6" s="94"/>
      <c r="K6" s="94"/>
      <c r="L6" s="94"/>
      <c r="M6" s="94"/>
      <c r="N6" s="7"/>
      <c r="O6" s="7"/>
      <c r="P6" s="7"/>
      <c r="Q6" s="7"/>
      <c r="R6" s="7"/>
      <c r="S6" s="7"/>
      <c r="T6" s="7"/>
      <c r="U6" s="7"/>
      <c r="V6" s="7"/>
      <c r="W6" s="7"/>
      <c r="X6" s="7"/>
      <c r="Y6" s="7"/>
      <c r="Z6" s="7"/>
      <c r="AA6" s="7"/>
      <c r="AB6" s="7"/>
      <c r="AC6" s="7"/>
      <c r="AD6" s="7"/>
      <c r="AE6" s="7"/>
      <c r="AF6" s="7"/>
      <c r="AG6" s="7"/>
      <c r="AH6" s="7"/>
      <c r="AI6" s="7"/>
      <c r="AJ6" s="7"/>
      <c r="AK6" s="7"/>
      <c r="AL6" s="7"/>
    </row>
    <row r="7" spans="1:38" ht="12.75" customHeight="1" x14ac:dyDescent="0.3">
      <c r="B7" s="132" t="s">
        <v>50</v>
      </c>
      <c r="C7" s="112"/>
      <c r="D7" s="112"/>
      <c r="E7" s="112"/>
      <c r="F7" s="112"/>
      <c r="G7" s="112"/>
      <c r="H7" s="112"/>
      <c r="I7" s="112"/>
      <c r="J7" s="112"/>
      <c r="K7" s="112"/>
      <c r="L7" s="112"/>
      <c r="M7" s="113"/>
      <c r="N7" s="7"/>
      <c r="O7" s="121" t="s">
        <v>240</v>
      </c>
      <c r="P7" s="112"/>
      <c r="Q7" s="112"/>
      <c r="R7" s="113"/>
      <c r="S7" s="7"/>
      <c r="T7" s="7"/>
      <c r="U7" s="7"/>
      <c r="V7" s="7"/>
      <c r="W7" s="7"/>
      <c r="X7" s="7"/>
      <c r="Y7" s="7"/>
      <c r="Z7" s="7"/>
      <c r="AA7" s="7"/>
      <c r="AB7" s="7"/>
      <c r="AC7" s="7"/>
      <c r="AD7" s="7"/>
      <c r="AE7" s="7"/>
      <c r="AF7" s="7"/>
      <c r="AG7" s="7"/>
      <c r="AH7" s="7"/>
      <c r="AI7" s="7"/>
      <c r="AJ7" s="7"/>
      <c r="AK7" s="7"/>
      <c r="AL7" s="7"/>
    </row>
    <row r="8" spans="1:38" ht="12.75" customHeight="1" x14ac:dyDescent="0.3">
      <c r="B8" s="18">
        <v>0</v>
      </c>
      <c r="C8" s="18" t="s">
        <v>123</v>
      </c>
      <c r="D8" s="133" t="s">
        <v>124</v>
      </c>
      <c r="E8" s="112"/>
      <c r="F8" s="112"/>
      <c r="G8" s="113"/>
      <c r="H8" s="18"/>
      <c r="I8" s="18"/>
      <c r="J8" s="18"/>
      <c r="K8" s="18" t="s">
        <v>54</v>
      </c>
      <c r="L8" s="18" t="s">
        <v>241</v>
      </c>
      <c r="M8" s="18" t="s">
        <v>242</v>
      </c>
      <c r="N8" s="7"/>
      <c r="O8" s="155" t="s">
        <v>243</v>
      </c>
      <c r="P8" s="113"/>
      <c r="Q8" s="62" t="s">
        <v>68</v>
      </c>
      <c r="R8" s="62" t="s">
        <v>244</v>
      </c>
      <c r="S8" s="7"/>
      <c r="T8" s="7"/>
      <c r="U8" s="7"/>
      <c r="V8" s="7"/>
      <c r="W8" s="7"/>
      <c r="X8" s="7"/>
      <c r="Y8" s="7"/>
      <c r="Z8" s="7"/>
      <c r="AA8" s="7"/>
      <c r="AB8" s="7"/>
      <c r="AC8" s="7"/>
      <c r="AD8" s="7"/>
      <c r="AE8" s="7"/>
      <c r="AF8" s="7"/>
      <c r="AG8" s="7"/>
      <c r="AH8" s="7"/>
      <c r="AI8" s="7"/>
      <c r="AJ8" s="7"/>
      <c r="AK8" s="7"/>
      <c r="AL8" s="7"/>
    </row>
    <row r="9" spans="1:38" ht="12.75" customHeight="1" x14ac:dyDescent="0.3">
      <c r="B9" s="20">
        <f t="shared" ref="B9:B108" si="0">B8+1</f>
        <v>1</v>
      </c>
      <c r="C9" s="17"/>
      <c r="D9" s="192"/>
      <c r="E9" s="112"/>
      <c r="F9" s="112"/>
      <c r="G9" s="112"/>
      <c r="H9" s="112"/>
      <c r="I9" s="112"/>
      <c r="J9" s="113"/>
      <c r="K9" s="63"/>
      <c r="L9" s="64"/>
      <c r="M9" s="34"/>
      <c r="N9" s="7"/>
      <c r="O9" s="120" t="s">
        <v>245</v>
      </c>
      <c r="P9" s="109"/>
      <c r="Q9" s="13">
        <f>Dashboard!D17</f>
        <v>21519</v>
      </c>
      <c r="R9" s="13">
        <f t="shared" ref="R9:R10" si="1">Q9*1.2</f>
        <v>25822.799999999999</v>
      </c>
      <c r="S9" s="7"/>
      <c r="T9" s="7"/>
      <c r="U9" s="7"/>
      <c r="V9" s="7"/>
      <c r="W9" s="7"/>
      <c r="X9" s="7"/>
      <c r="Y9" s="7"/>
      <c r="Z9" s="7"/>
      <c r="AA9" s="7"/>
      <c r="AB9" s="7"/>
      <c r="AC9" s="7"/>
      <c r="AD9" s="7"/>
      <c r="AE9" s="7"/>
      <c r="AF9" s="7"/>
      <c r="AG9" s="7"/>
      <c r="AH9" s="7"/>
      <c r="AI9" s="7"/>
      <c r="AJ9" s="7"/>
      <c r="AK9" s="7"/>
      <c r="AL9" s="7"/>
    </row>
    <row r="10" spans="1:38" ht="12.75" customHeight="1" x14ac:dyDescent="0.3">
      <c r="A10" s="7"/>
      <c r="B10" s="20">
        <f t="shared" si="0"/>
        <v>2</v>
      </c>
      <c r="C10" s="17"/>
      <c r="D10" s="128"/>
      <c r="E10" s="112"/>
      <c r="F10" s="112"/>
      <c r="G10" s="112"/>
      <c r="H10" s="112"/>
      <c r="I10" s="112"/>
      <c r="J10" s="113"/>
      <c r="K10" s="63"/>
      <c r="L10" s="64"/>
      <c r="M10" s="34"/>
      <c r="N10" s="7"/>
      <c r="O10" s="12" t="s">
        <v>246</v>
      </c>
      <c r="P10" s="65">
        <v>4</v>
      </c>
      <c r="Q10" s="13">
        <f>Q9/P10</f>
        <v>5379.75</v>
      </c>
      <c r="R10" s="13">
        <f t="shared" si="1"/>
        <v>6455.7</v>
      </c>
      <c r="S10" s="7"/>
      <c r="T10" s="7"/>
      <c r="U10" s="7"/>
      <c r="V10" s="7"/>
      <c r="W10" s="7"/>
      <c r="X10" s="7"/>
      <c r="Y10" s="7"/>
      <c r="Z10" s="7"/>
      <c r="AA10" s="7"/>
      <c r="AB10" s="7"/>
      <c r="AC10" s="7"/>
      <c r="AD10" s="7"/>
      <c r="AE10" s="7"/>
      <c r="AF10" s="7"/>
      <c r="AG10" s="7"/>
      <c r="AH10" s="7"/>
      <c r="AI10" s="7"/>
      <c r="AJ10" s="7"/>
      <c r="AK10" s="7"/>
      <c r="AL10" s="7"/>
    </row>
    <row r="11" spans="1:38" ht="12.75" customHeight="1" x14ac:dyDescent="0.3">
      <c r="A11" s="7"/>
      <c r="B11" s="20">
        <f t="shared" si="0"/>
        <v>3</v>
      </c>
      <c r="C11" s="17"/>
      <c r="D11" s="128"/>
      <c r="E11" s="112"/>
      <c r="F11" s="112"/>
      <c r="G11" s="112"/>
      <c r="H11" s="112"/>
      <c r="I11" s="112"/>
      <c r="J11" s="113"/>
      <c r="K11" s="63"/>
      <c r="L11" s="64"/>
      <c r="M11" s="34"/>
      <c r="N11" s="7"/>
      <c r="O11" s="12" t="str">
        <f>IF(P10=1, "Single invoice", IF(P10=2, "Invoice", IF(P10&gt;2, "Invoice every", "")))</f>
        <v>Invoice every</v>
      </c>
      <c r="P11" s="66">
        <f>IF(Project!D25=0, "", IF(P10=1, "", IF(P10=2, "twice", ROUND(Project!D25 / (P10 - 1),0))))</f>
        <v>5</v>
      </c>
      <c r="Q11" s="12" t="str">
        <f>IF(P10=1, "on completion", IF(P10=2, "Deposit &amp; completion", "days"))</f>
        <v>days</v>
      </c>
      <c r="R11" s="12"/>
      <c r="S11" s="7"/>
      <c r="T11" s="7"/>
      <c r="U11" s="7"/>
      <c r="V11" s="7"/>
      <c r="W11" s="7"/>
      <c r="X11" s="7"/>
      <c r="Y11" s="7"/>
      <c r="Z11" s="7"/>
      <c r="AA11" s="7"/>
      <c r="AB11" s="7"/>
      <c r="AC11" s="7"/>
      <c r="AD11" s="7"/>
      <c r="AE11" s="7"/>
      <c r="AF11" s="7"/>
      <c r="AG11" s="7"/>
      <c r="AH11" s="7"/>
      <c r="AI11" s="7"/>
      <c r="AJ11" s="7"/>
      <c r="AK11" s="7"/>
      <c r="AL11" s="7"/>
    </row>
    <row r="12" spans="1:38" ht="12.75" customHeight="1" x14ac:dyDescent="0.3">
      <c r="A12" s="7"/>
      <c r="B12" s="20">
        <f t="shared" si="0"/>
        <v>4</v>
      </c>
      <c r="C12" s="17"/>
      <c r="D12" s="128"/>
      <c r="E12" s="112"/>
      <c r="F12" s="112"/>
      <c r="G12" s="112"/>
      <c r="H12" s="112"/>
      <c r="I12" s="112"/>
      <c r="J12" s="113"/>
      <c r="K12" s="63"/>
      <c r="L12" s="64"/>
      <c r="M12" s="34"/>
      <c r="N12" s="7"/>
      <c r="O12" s="156"/>
      <c r="P12" s="108"/>
      <c r="Q12" s="108"/>
      <c r="R12" s="109"/>
      <c r="S12" s="7"/>
      <c r="T12" s="7"/>
      <c r="U12" s="7"/>
      <c r="V12" s="7"/>
      <c r="W12" s="7"/>
      <c r="X12" s="7"/>
      <c r="Y12" s="7"/>
      <c r="Z12" s="7"/>
      <c r="AA12" s="7"/>
      <c r="AB12" s="7"/>
      <c r="AC12" s="7"/>
      <c r="AD12" s="7"/>
      <c r="AE12" s="7"/>
      <c r="AF12" s="7"/>
      <c r="AG12" s="7"/>
      <c r="AH12" s="7"/>
      <c r="AI12" s="7"/>
      <c r="AJ12" s="7"/>
      <c r="AK12" s="7"/>
      <c r="AL12" s="7"/>
    </row>
    <row r="13" spans="1:38" ht="12.75" customHeight="1" x14ac:dyDescent="0.3">
      <c r="A13" s="7"/>
      <c r="B13" s="20">
        <f t="shared" si="0"/>
        <v>5</v>
      </c>
      <c r="C13" s="17"/>
      <c r="D13" s="128"/>
      <c r="E13" s="112"/>
      <c r="F13" s="112"/>
      <c r="G13" s="112"/>
      <c r="H13" s="112"/>
      <c r="I13" s="112"/>
      <c r="J13" s="113"/>
      <c r="K13" s="63"/>
      <c r="L13" s="64"/>
      <c r="M13" s="34"/>
      <c r="N13" s="7"/>
      <c r="O13" s="7"/>
      <c r="P13" s="7"/>
      <c r="Q13" s="7"/>
      <c r="R13" s="7"/>
      <c r="S13" s="7"/>
      <c r="T13" s="7"/>
      <c r="U13" s="7"/>
      <c r="V13" s="7"/>
      <c r="W13" s="7"/>
      <c r="X13" s="7"/>
      <c r="Y13" s="7"/>
      <c r="Z13" s="7"/>
      <c r="AA13" s="7"/>
      <c r="AB13" s="7"/>
      <c r="AC13" s="7"/>
      <c r="AD13" s="7"/>
      <c r="AE13" s="7"/>
      <c r="AF13" s="7"/>
      <c r="AG13" s="7"/>
      <c r="AH13" s="7"/>
      <c r="AI13" s="7"/>
      <c r="AJ13" s="7"/>
      <c r="AK13" s="7"/>
      <c r="AL13" s="7"/>
    </row>
    <row r="14" spans="1:38" ht="12.75" customHeight="1" x14ac:dyDescent="0.3">
      <c r="A14" s="7"/>
      <c r="B14" s="20">
        <f t="shared" si="0"/>
        <v>6</v>
      </c>
      <c r="C14" s="17"/>
      <c r="D14" s="128"/>
      <c r="E14" s="112"/>
      <c r="F14" s="112"/>
      <c r="G14" s="112"/>
      <c r="H14" s="112"/>
      <c r="I14" s="112"/>
      <c r="J14" s="113"/>
      <c r="K14" s="63"/>
      <c r="L14" s="64"/>
      <c r="M14" s="34"/>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2.75" customHeight="1" x14ac:dyDescent="0.3">
      <c r="A15" s="7"/>
      <c r="B15" s="20">
        <f t="shared" si="0"/>
        <v>7</v>
      </c>
      <c r="C15" s="17"/>
      <c r="D15" s="128"/>
      <c r="E15" s="112"/>
      <c r="F15" s="112"/>
      <c r="G15" s="112"/>
      <c r="H15" s="112"/>
      <c r="I15" s="112"/>
      <c r="J15" s="113"/>
      <c r="K15" s="63"/>
      <c r="L15" s="64"/>
      <c r="M15" s="34"/>
      <c r="N15" s="67"/>
      <c r="O15" s="67"/>
      <c r="P15" s="67"/>
      <c r="Q15" s="67"/>
      <c r="R15" s="67"/>
      <c r="S15" s="7"/>
      <c r="T15" s="7"/>
      <c r="U15" s="7"/>
      <c r="V15" s="7"/>
      <c r="W15" s="7"/>
      <c r="X15" s="7"/>
      <c r="Y15" s="7"/>
      <c r="Z15" s="7"/>
      <c r="AA15" s="7"/>
      <c r="AB15" s="7"/>
      <c r="AC15" s="7"/>
      <c r="AD15" s="7"/>
      <c r="AE15" s="7"/>
      <c r="AF15" s="7"/>
      <c r="AG15" s="7"/>
      <c r="AH15" s="7"/>
      <c r="AI15" s="7"/>
      <c r="AJ15" s="7"/>
      <c r="AK15" s="7"/>
      <c r="AL15" s="7"/>
    </row>
    <row r="16" spans="1:38" ht="12.75" customHeight="1" x14ac:dyDescent="0.3">
      <c r="A16" s="7"/>
      <c r="B16" s="20">
        <f t="shared" si="0"/>
        <v>8</v>
      </c>
      <c r="C16" s="17"/>
      <c r="D16" s="128"/>
      <c r="E16" s="112"/>
      <c r="F16" s="112"/>
      <c r="G16" s="112"/>
      <c r="H16" s="112"/>
      <c r="I16" s="112"/>
      <c r="J16" s="113"/>
      <c r="K16" s="63"/>
      <c r="L16" s="64"/>
      <c r="M16" s="34"/>
      <c r="N16" s="68"/>
      <c r="O16" s="68"/>
      <c r="P16" s="68"/>
      <c r="Q16" s="68"/>
      <c r="R16" s="68"/>
      <c r="S16" s="7"/>
      <c r="T16" s="7"/>
      <c r="U16" s="7"/>
      <c r="V16" s="7"/>
      <c r="W16" s="7"/>
      <c r="X16" s="7"/>
      <c r="Y16" s="7"/>
      <c r="Z16" s="7"/>
      <c r="AA16" s="7"/>
      <c r="AB16" s="7"/>
      <c r="AC16" s="7"/>
      <c r="AD16" s="7"/>
      <c r="AE16" s="7"/>
      <c r="AF16" s="7"/>
      <c r="AG16" s="7"/>
      <c r="AH16" s="7"/>
      <c r="AI16" s="7"/>
      <c r="AJ16" s="7"/>
      <c r="AK16" s="7"/>
      <c r="AL16" s="7"/>
    </row>
    <row r="17" spans="1:38" ht="12.75" customHeight="1" x14ac:dyDescent="0.3">
      <c r="A17" s="7"/>
      <c r="B17" s="20">
        <f t="shared" si="0"/>
        <v>9</v>
      </c>
      <c r="C17" s="17"/>
      <c r="D17" s="128"/>
      <c r="E17" s="112"/>
      <c r="F17" s="112"/>
      <c r="G17" s="112"/>
      <c r="H17" s="112"/>
      <c r="I17" s="112"/>
      <c r="J17" s="113"/>
      <c r="K17" s="63"/>
      <c r="L17" s="64"/>
      <c r="M17" s="34"/>
      <c r="N17" s="7"/>
      <c r="O17" s="7"/>
      <c r="P17" s="7"/>
      <c r="Q17" s="7"/>
      <c r="R17" s="7"/>
      <c r="S17" s="7"/>
      <c r="T17" s="7"/>
      <c r="U17" s="7"/>
      <c r="V17" s="7"/>
      <c r="W17" s="7"/>
      <c r="X17" s="7"/>
      <c r="Y17" s="7"/>
      <c r="Z17" s="7"/>
      <c r="AA17" s="7"/>
      <c r="AB17" s="7"/>
      <c r="AC17" s="7"/>
      <c r="AD17" s="7"/>
      <c r="AE17" s="7"/>
      <c r="AF17" s="7"/>
      <c r="AG17" s="7"/>
      <c r="AH17" s="7"/>
      <c r="AI17" s="7"/>
      <c r="AJ17" s="7"/>
      <c r="AK17" s="7"/>
      <c r="AL17" s="7"/>
    </row>
    <row r="18" spans="1:38" ht="12.75" customHeight="1" x14ac:dyDescent="0.3">
      <c r="A18" s="7"/>
      <c r="B18" s="20">
        <f t="shared" si="0"/>
        <v>10</v>
      </c>
      <c r="C18" s="17"/>
      <c r="D18" s="128"/>
      <c r="E18" s="112"/>
      <c r="F18" s="112"/>
      <c r="G18" s="112"/>
      <c r="H18" s="112"/>
      <c r="I18" s="112"/>
      <c r="J18" s="113"/>
      <c r="K18" s="63"/>
      <c r="L18" s="64"/>
      <c r="M18" s="34"/>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38" ht="12.75" customHeight="1" x14ac:dyDescent="0.3">
      <c r="A19" s="7"/>
      <c r="B19" s="20">
        <f t="shared" si="0"/>
        <v>11</v>
      </c>
      <c r="C19" s="17"/>
      <c r="D19" s="128"/>
      <c r="E19" s="112"/>
      <c r="F19" s="112"/>
      <c r="G19" s="112"/>
      <c r="H19" s="112"/>
      <c r="I19" s="112"/>
      <c r="J19" s="113"/>
      <c r="K19" s="63"/>
      <c r="L19" s="64"/>
      <c r="M19" s="34"/>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12.75" customHeight="1" x14ac:dyDescent="0.3">
      <c r="A20" s="7"/>
      <c r="B20" s="20">
        <f t="shared" si="0"/>
        <v>12</v>
      </c>
      <c r="C20" s="17"/>
      <c r="D20" s="128"/>
      <c r="E20" s="112"/>
      <c r="F20" s="112"/>
      <c r="G20" s="112"/>
      <c r="H20" s="112"/>
      <c r="I20" s="112"/>
      <c r="J20" s="113"/>
      <c r="K20" s="63"/>
      <c r="L20" s="64"/>
      <c r="M20" s="34"/>
      <c r="N20" s="7"/>
      <c r="O20" s="7"/>
      <c r="P20" s="7"/>
      <c r="Q20" s="7"/>
      <c r="R20" s="7"/>
      <c r="S20" s="7"/>
      <c r="T20" s="7"/>
      <c r="U20" s="7"/>
      <c r="V20" s="7"/>
      <c r="W20" s="7"/>
      <c r="X20" s="7"/>
      <c r="Y20" s="7"/>
      <c r="Z20" s="7"/>
      <c r="AA20" s="7"/>
      <c r="AB20" s="7"/>
      <c r="AC20" s="7"/>
      <c r="AD20" s="7"/>
      <c r="AE20" s="7"/>
      <c r="AF20" s="7"/>
      <c r="AG20" s="7"/>
      <c r="AH20" s="7"/>
      <c r="AI20" s="7"/>
      <c r="AJ20" s="7"/>
      <c r="AK20" s="7"/>
      <c r="AL20" s="7"/>
    </row>
    <row r="21" spans="1:38" ht="12.75" customHeight="1" x14ac:dyDescent="0.3">
      <c r="A21" s="7"/>
      <c r="B21" s="20">
        <f t="shared" si="0"/>
        <v>13</v>
      </c>
      <c r="C21" s="17"/>
      <c r="D21" s="128"/>
      <c r="E21" s="112"/>
      <c r="F21" s="112"/>
      <c r="G21" s="112"/>
      <c r="H21" s="112"/>
      <c r="I21" s="112"/>
      <c r="J21" s="113"/>
      <c r="K21" s="63"/>
      <c r="L21" s="64"/>
      <c r="M21" s="34"/>
      <c r="N21" s="7"/>
      <c r="O21" s="7"/>
      <c r="P21" s="7"/>
      <c r="Q21" s="7"/>
      <c r="R21" s="7"/>
      <c r="S21" s="7"/>
      <c r="T21" s="7"/>
      <c r="U21" s="7"/>
      <c r="V21" s="7"/>
      <c r="W21" s="7"/>
      <c r="X21" s="7"/>
      <c r="Y21" s="7"/>
      <c r="Z21" s="7"/>
      <c r="AA21" s="7"/>
      <c r="AB21" s="7"/>
      <c r="AC21" s="7"/>
      <c r="AD21" s="7"/>
      <c r="AE21" s="7"/>
      <c r="AF21" s="7"/>
      <c r="AG21" s="7"/>
      <c r="AH21" s="7"/>
      <c r="AI21" s="7"/>
      <c r="AJ21" s="7"/>
      <c r="AK21" s="7"/>
      <c r="AL21" s="7"/>
    </row>
    <row r="22" spans="1:38" ht="12.75" customHeight="1" x14ac:dyDescent="0.3">
      <c r="A22" s="7"/>
      <c r="B22" s="20">
        <f t="shared" si="0"/>
        <v>14</v>
      </c>
      <c r="C22" s="17"/>
      <c r="D22" s="128"/>
      <c r="E22" s="112"/>
      <c r="F22" s="112"/>
      <c r="G22" s="112"/>
      <c r="H22" s="112"/>
      <c r="I22" s="112"/>
      <c r="J22" s="113"/>
      <c r="K22" s="63"/>
      <c r="L22" s="64"/>
      <c r="M22" s="34"/>
      <c r="N22" s="7"/>
      <c r="O22" s="7"/>
      <c r="P22" s="7"/>
      <c r="Q22" s="7"/>
      <c r="R22" s="7"/>
      <c r="S22" s="7"/>
      <c r="T22" s="7"/>
      <c r="U22" s="7"/>
      <c r="V22" s="7"/>
      <c r="W22" s="7"/>
      <c r="X22" s="7"/>
      <c r="Y22" s="7"/>
      <c r="Z22" s="7"/>
      <c r="AA22" s="7"/>
      <c r="AB22" s="7"/>
      <c r="AC22" s="7"/>
      <c r="AD22" s="7"/>
      <c r="AE22" s="7"/>
      <c r="AF22" s="7"/>
      <c r="AG22" s="7"/>
      <c r="AH22" s="7"/>
      <c r="AI22" s="7"/>
      <c r="AJ22" s="7"/>
      <c r="AK22" s="7"/>
      <c r="AL22" s="7"/>
    </row>
    <row r="23" spans="1:38" ht="12.75" customHeight="1" x14ac:dyDescent="0.3">
      <c r="A23" s="7"/>
      <c r="B23" s="20">
        <f t="shared" si="0"/>
        <v>15</v>
      </c>
      <c r="C23" s="17"/>
      <c r="D23" s="128"/>
      <c r="E23" s="112"/>
      <c r="F23" s="112"/>
      <c r="G23" s="112"/>
      <c r="H23" s="112"/>
      <c r="I23" s="112"/>
      <c r="J23" s="113"/>
      <c r="K23" s="63"/>
      <c r="L23" s="64"/>
      <c r="M23" s="34"/>
      <c r="N23" s="7"/>
      <c r="O23" s="7"/>
      <c r="P23" s="7"/>
      <c r="Q23" s="7"/>
      <c r="R23" s="7"/>
      <c r="S23" s="7"/>
      <c r="T23" s="7"/>
      <c r="U23" s="7"/>
      <c r="V23" s="7"/>
      <c r="W23" s="7"/>
      <c r="X23" s="7"/>
      <c r="Y23" s="7"/>
      <c r="Z23" s="7"/>
      <c r="AA23" s="7"/>
      <c r="AB23" s="7"/>
      <c r="AC23" s="7"/>
      <c r="AD23" s="7"/>
      <c r="AE23" s="7"/>
      <c r="AF23" s="7"/>
      <c r="AG23" s="7"/>
      <c r="AH23" s="7"/>
      <c r="AI23" s="7"/>
      <c r="AJ23" s="7"/>
      <c r="AK23" s="7"/>
      <c r="AL23" s="7"/>
    </row>
    <row r="24" spans="1:38" ht="12.75" customHeight="1" x14ac:dyDescent="0.3">
      <c r="A24" s="7"/>
      <c r="B24" s="20">
        <f t="shared" si="0"/>
        <v>16</v>
      </c>
      <c r="C24" s="17"/>
      <c r="D24" s="128"/>
      <c r="E24" s="112"/>
      <c r="F24" s="112"/>
      <c r="G24" s="112"/>
      <c r="H24" s="112"/>
      <c r="I24" s="112"/>
      <c r="J24" s="113"/>
      <c r="K24" s="63"/>
      <c r="L24" s="64"/>
      <c r="M24" s="34"/>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12.75" customHeight="1" x14ac:dyDescent="0.3">
      <c r="A25" s="7"/>
      <c r="B25" s="20">
        <f t="shared" si="0"/>
        <v>17</v>
      </c>
      <c r="C25" s="17"/>
      <c r="D25" s="128"/>
      <c r="E25" s="112"/>
      <c r="F25" s="112"/>
      <c r="G25" s="112"/>
      <c r="H25" s="112"/>
      <c r="I25" s="112"/>
      <c r="J25" s="113"/>
      <c r="K25" s="63"/>
      <c r="L25" s="64"/>
      <c r="M25" s="34"/>
      <c r="N25" s="7"/>
      <c r="O25" s="7"/>
      <c r="P25" s="7"/>
      <c r="Q25" s="7"/>
      <c r="R25" s="7"/>
      <c r="S25" s="7"/>
      <c r="T25" s="7"/>
      <c r="U25" s="7"/>
      <c r="V25" s="7"/>
      <c r="W25" s="7"/>
      <c r="X25" s="7"/>
      <c r="Y25" s="7"/>
      <c r="Z25" s="7"/>
      <c r="AA25" s="7"/>
      <c r="AB25" s="7"/>
      <c r="AC25" s="7"/>
      <c r="AD25" s="7"/>
      <c r="AE25" s="7"/>
      <c r="AF25" s="7"/>
      <c r="AG25" s="7"/>
      <c r="AH25" s="7"/>
      <c r="AI25" s="7"/>
      <c r="AJ25" s="7"/>
      <c r="AK25" s="7"/>
      <c r="AL25" s="7"/>
    </row>
    <row r="26" spans="1:38" ht="12.75" customHeight="1" x14ac:dyDescent="0.3">
      <c r="A26" s="7"/>
      <c r="B26" s="20">
        <f t="shared" si="0"/>
        <v>18</v>
      </c>
      <c r="C26" s="17"/>
      <c r="D26" s="128"/>
      <c r="E26" s="112"/>
      <c r="F26" s="112"/>
      <c r="G26" s="112"/>
      <c r="H26" s="112"/>
      <c r="I26" s="112"/>
      <c r="J26" s="113"/>
      <c r="K26" s="63"/>
      <c r="L26" s="64"/>
      <c r="M26" s="34"/>
      <c r="N26" s="7"/>
      <c r="O26" s="7"/>
      <c r="P26" s="7"/>
      <c r="Q26" s="7"/>
      <c r="R26" s="7"/>
      <c r="S26" s="7"/>
      <c r="T26" s="7"/>
      <c r="U26" s="7"/>
      <c r="V26" s="7"/>
      <c r="W26" s="7"/>
      <c r="X26" s="7"/>
      <c r="Y26" s="7"/>
      <c r="Z26" s="7"/>
      <c r="AA26" s="7"/>
      <c r="AB26" s="7"/>
      <c r="AC26" s="7"/>
      <c r="AD26" s="7"/>
      <c r="AE26" s="7"/>
      <c r="AF26" s="7"/>
      <c r="AG26" s="7"/>
      <c r="AH26" s="7"/>
      <c r="AI26" s="7"/>
      <c r="AJ26" s="7"/>
      <c r="AK26" s="7"/>
      <c r="AL26" s="7"/>
    </row>
    <row r="27" spans="1:38" ht="12.75" customHeight="1" x14ac:dyDescent="0.3">
      <c r="A27" s="7"/>
      <c r="B27" s="20">
        <f t="shared" si="0"/>
        <v>19</v>
      </c>
      <c r="C27" s="17"/>
      <c r="D27" s="128"/>
      <c r="E27" s="112"/>
      <c r="F27" s="112"/>
      <c r="G27" s="112"/>
      <c r="H27" s="112"/>
      <c r="I27" s="112"/>
      <c r="J27" s="113"/>
      <c r="K27" s="63"/>
      <c r="L27" s="64"/>
      <c r="M27" s="34"/>
      <c r="N27" s="7"/>
      <c r="O27" s="7"/>
      <c r="P27" s="7"/>
      <c r="Q27" s="7"/>
      <c r="R27" s="7"/>
      <c r="S27" s="7"/>
      <c r="T27" s="7"/>
      <c r="U27" s="7"/>
      <c r="V27" s="7"/>
      <c r="W27" s="7"/>
      <c r="X27" s="7"/>
      <c r="Y27" s="7"/>
      <c r="Z27" s="7"/>
      <c r="AA27" s="7"/>
      <c r="AB27" s="7"/>
      <c r="AC27" s="7"/>
      <c r="AD27" s="7"/>
      <c r="AE27" s="7"/>
      <c r="AF27" s="7"/>
      <c r="AG27" s="7"/>
      <c r="AH27" s="7"/>
      <c r="AI27" s="7"/>
      <c r="AJ27" s="7"/>
      <c r="AK27" s="7"/>
      <c r="AL27" s="7"/>
    </row>
    <row r="28" spans="1:38" ht="12.75" customHeight="1" x14ac:dyDescent="0.3">
      <c r="A28" s="7"/>
      <c r="B28" s="20">
        <f t="shared" si="0"/>
        <v>20</v>
      </c>
      <c r="C28" s="17"/>
      <c r="D28" s="128"/>
      <c r="E28" s="112"/>
      <c r="F28" s="112"/>
      <c r="G28" s="112"/>
      <c r="H28" s="112"/>
      <c r="I28" s="112"/>
      <c r="J28" s="113"/>
      <c r="K28" s="63"/>
      <c r="L28" s="64"/>
      <c r="M28" s="34"/>
      <c r="N28" s="7"/>
      <c r="O28" s="7"/>
      <c r="P28" s="7"/>
      <c r="Q28" s="7"/>
      <c r="R28" s="7"/>
      <c r="S28" s="7"/>
      <c r="T28" s="7"/>
      <c r="U28" s="7"/>
      <c r="V28" s="7"/>
      <c r="W28" s="7"/>
      <c r="X28" s="7"/>
      <c r="Y28" s="7"/>
      <c r="Z28" s="7"/>
      <c r="AA28" s="7"/>
      <c r="AB28" s="7"/>
      <c r="AC28" s="7"/>
      <c r="AD28" s="7"/>
      <c r="AE28" s="7"/>
      <c r="AF28" s="7"/>
      <c r="AG28" s="7"/>
      <c r="AH28" s="7"/>
      <c r="AI28" s="7"/>
      <c r="AJ28" s="7"/>
      <c r="AK28" s="7"/>
      <c r="AL28" s="7"/>
    </row>
    <row r="29" spans="1:38" ht="12.75" customHeight="1" x14ac:dyDescent="0.3">
      <c r="A29" s="7"/>
      <c r="B29" s="20">
        <f t="shared" si="0"/>
        <v>21</v>
      </c>
      <c r="C29" s="17"/>
      <c r="D29" s="128"/>
      <c r="E29" s="112"/>
      <c r="F29" s="112"/>
      <c r="G29" s="112"/>
      <c r="H29" s="112"/>
      <c r="I29" s="112"/>
      <c r="J29" s="113"/>
      <c r="K29" s="63"/>
      <c r="L29" s="64"/>
      <c r="M29" s="34"/>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12.75" customHeight="1" x14ac:dyDescent="0.3">
      <c r="A30" s="7"/>
      <c r="B30" s="20">
        <f t="shared" si="0"/>
        <v>22</v>
      </c>
      <c r="C30" s="17"/>
      <c r="D30" s="128"/>
      <c r="E30" s="112"/>
      <c r="F30" s="112"/>
      <c r="G30" s="112"/>
      <c r="H30" s="112"/>
      <c r="I30" s="112"/>
      <c r="J30" s="113"/>
      <c r="K30" s="63"/>
      <c r="L30" s="64"/>
      <c r="M30" s="34"/>
      <c r="N30" s="7"/>
      <c r="O30" s="7"/>
      <c r="P30" s="7"/>
      <c r="Q30" s="7"/>
      <c r="R30" s="7"/>
      <c r="S30" s="7"/>
      <c r="T30" s="7"/>
      <c r="U30" s="7"/>
      <c r="V30" s="7"/>
      <c r="W30" s="7"/>
      <c r="X30" s="7"/>
      <c r="Y30" s="7"/>
      <c r="Z30" s="7"/>
      <c r="AA30" s="7"/>
      <c r="AB30" s="7"/>
      <c r="AC30" s="7"/>
      <c r="AD30" s="7"/>
      <c r="AE30" s="7"/>
      <c r="AF30" s="7"/>
      <c r="AG30" s="7"/>
      <c r="AH30" s="7"/>
      <c r="AI30" s="7"/>
      <c r="AJ30" s="7"/>
      <c r="AK30" s="7"/>
      <c r="AL30" s="7"/>
    </row>
    <row r="31" spans="1:38" ht="12.75" customHeight="1" x14ac:dyDescent="0.3">
      <c r="A31" s="7"/>
      <c r="B31" s="20">
        <f t="shared" si="0"/>
        <v>23</v>
      </c>
      <c r="C31" s="17"/>
      <c r="D31" s="128"/>
      <c r="E31" s="112"/>
      <c r="F31" s="112"/>
      <c r="G31" s="112"/>
      <c r="H31" s="112"/>
      <c r="I31" s="112"/>
      <c r="J31" s="113"/>
      <c r="K31" s="63"/>
      <c r="L31" s="64"/>
      <c r="M31" s="34"/>
      <c r="N31" s="7"/>
      <c r="O31" s="7"/>
      <c r="P31" s="7"/>
      <c r="Q31" s="7"/>
      <c r="R31" s="7"/>
      <c r="S31" s="7"/>
      <c r="T31" s="7"/>
      <c r="U31" s="7"/>
      <c r="V31" s="7"/>
      <c r="W31" s="7"/>
      <c r="X31" s="7"/>
      <c r="Y31" s="7"/>
      <c r="Z31" s="7"/>
      <c r="AA31" s="7"/>
      <c r="AB31" s="7"/>
      <c r="AC31" s="7"/>
      <c r="AD31" s="7"/>
      <c r="AE31" s="7"/>
      <c r="AF31" s="7"/>
      <c r="AG31" s="7"/>
      <c r="AH31" s="7"/>
      <c r="AI31" s="7"/>
      <c r="AJ31" s="7"/>
      <c r="AK31" s="7"/>
      <c r="AL31" s="7"/>
    </row>
    <row r="32" spans="1:38" ht="12.75" customHeight="1" x14ac:dyDescent="0.3">
      <c r="A32" s="7"/>
      <c r="B32" s="20">
        <f t="shared" si="0"/>
        <v>24</v>
      </c>
      <c r="C32" s="17"/>
      <c r="D32" s="128"/>
      <c r="E32" s="112"/>
      <c r="F32" s="112"/>
      <c r="G32" s="112"/>
      <c r="H32" s="112"/>
      <c r="I32" s="112"/>
      <c r="J32" s="113"/>
      <c r="K32" s="63"/>
      <c r="L32" s="64"/>
      <c r="M32" s="34"/>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2.75" customHeight="1" x14ac:dyDescent="0.3">
      <c r="A33" s="7"/>
      <c r="B33" s="20">
        <f t="shared" si="0"/>
        <v>25</v>
      </c>
      <c r="C33" s="17"/>
      <c r="D33" s="128"/>
      <c r="E33" s="112"/>
      <c r="F33" s="112"/>
      <c r="G33" s="112"/>
      <c r="H33" s="112"/>
      <c r="I33" s="112"/>
      <c r="J33" s="113"/>
      <c r="K33" s="63"/>
      <c r="L33" s="64"/>
      <c r="M33" s="34"/>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2.75" customHeight="1" x14ac:dyDescent="0.3">
      <c r="A34" s="7"/>
      <c r="B34" s="20">
        <f t="shared" si="0"/>
        <v>26</v>
      </c>
      <c r="C34" s="17"/>
      <c r="D34" s="128"/>
      <c r="E34" s="112"/>
      <c r="F34" s="112"/>
      <c r="G34" s="112"/>
      <c r="H34" s="112"/>
      <c r="I34" s="112"/>
      <c r="J34" s="113"/>
      <c r="K34" s="63"/>
      <c r="L34" s="64"/>
      <c r="M34" s="34"/>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2.75" customHeight="1" x14ac:dyDescent="0.3">
      <c r="A35" s="7"/>
      <c r="B35" s="20">
        <f t="shared" si="0"/>
        <v>27</v>
      </c>
      <c r="C35" s="17"/>
      <c r="D35" s="128"/>
      <c r="E35" s="112"/>
      <c r="F35" s="112"/>
      <c r="G35" s="112"/>
      <c r="H35" s="112"/>
      <c r="I35" s="112"/>
      <c r="J35" s="113"/>
      <c r="K35" s="63"/>
      <c r="L35" s="64"/>
      <c r="M35" s="34"/>
      <c r="N35" s="7"/>
      <c r="O35" s="7"/>
      <c r="P35" s="7"/>
      <c r="Q35" s="7"/>
      <c r="R35" s="7"/>
      <c r="S35" s="7"/>
      <c r="T35" s="7"/>
      <c r="U35" s="7"/>
      <c r="V35" s="7"/>
      <c r="W35" s="7"/>
      <c r="X35" s="7"/>
      <c r="Y35" s="7"/>
      <c r="Z35" s="7"/>
      <c r="AA35" s="7"/>
      <c r="AB35" s="7"/>
      <c r="AC35" s="7"/>
      <c r="AD35" s="7"/>
      <c r="AE35" s="7"/>
      <c r="AF35" s="7"/>
      <c r="AG35" s="7"/>
      <c r="AH35" s="7"/>
      <c r="AI35" s="7"/>
      <c r="AJ35" s="7"/>
      <c r="AK35" s="7"/>
      <c r="AL35" s="7"/>
    </row>
    <row r="36" spans="1:38" ht="12.75" customHeight="1" x14ac:dyDescent="0.3">
      <c r="A36" s="7"/>
      <c r="B36" s="20">
        <f t="shared" si="0"/>
        <v>28</v>
      </c>
      <c r="C36" s="17"/>
      <c r="D36" s="128"/>
      <c r="E36" s="112"/>
      <c r="F36" s="112"/>
      <c r="G36" s="112"/>
      <c r="H36" s="112"/>
      <c r="I36" s="112"/>
      <c r="J36" s="113"/>
      <c r="K36" s="63"/>
      <c r="L36" s="64"/>
      <c r="M36" s="34"/>
      <c r="N36" s="7"/>
      <c r="O36" s="7"/>
      <c r="P36" s="7"/>
      <c r="Q36" s="7"/>
      <c r="R36" s="7"/>
      <c r="S36" s="7"/>
      <c r="T36" s="7"/>
      <c r="U36" s="7"/>
      <c r="V36" s="7"/>
      <c r="W36" s="7"/>
      <c r="X36" s="7"/>
      <c r="Y36" s="7"/>
      <c r="Z36" s="7"/>
      <c r="AA36" s="7"/>
      <c r="AB36" s="7"/>
      <c r="AC36" s="7"/>
      <c r="AD36" s="7"/>
      <c r="AE36" s="7"/>
      <c r="AF36" s="7"/>
      <c r="AG36" s="7"/>
      <c r="AH36" s="7"/>
      <c r="AI36" s="7"/>
      <c r="AJ36" s="7"/>
      <c r="AK36" s="7"/>
      <c r="AL36" s="7"/>
    </row>
    <row r="37" spans="1:38" ht="12.75" customHeight="1" x14ac:dyDescent="0.3">
      <c r="A37" s="7"/>
      <c r="B37" s="20">
        <f t="shared" si="0"/>
        <v>29</v>
      </c>
      <c r="C37" s="17"/>
      <c r="D37" s="128"/>
      <c r="E37" s="112"/>
      <c r="F37" s="112"/>
      <c r="G37" s="112"/>
      <c r="H37" s="112"/>
      <c r="I37" s="112"/>
      <c r="J37" s="113"/>
      <c r="K37" s="63"/>
      <c r="L37" s="64"/>
      <c r="M37" s="34"/>
      <c r="N37" s="7"/>
      <c r="O37" s="7"/>
      <c r="P37" s="7"/>
      <c r="Q37" s="7"/>
      <c r="R37" s="7"/>
      <c r="S37" s="7"/>
      <c r="T37" s="7"/>
      <c r="U37" s="7"/>
      <c r="V37" s="7"/>
      <c r="W37" s="7"/>
      <c r="X37" s="7"/>
      <c r="Y37" s="7"/>
      <c r="Z37" s="7"/>
      <c r="AA37" s="7"/>
      <c r="AB37" s="7"/>
      <c r="AC37" s="7"/>
      <c r="AD37" s="7"/>
      <c r="AE37" s="7"/>
      <c r="AF37" s="7"/>
      <c r="AG37" s="7"/>
      <c r="AH37" s="7"/>
      <c r="AI37" s="7"/>
      <c r="AJ37" s="7"/>
      <c r="AK37" s="7"/>
      <c r="AL37" s="7"/>
    </row>
    <row r="38" spans="1:38" ht="12.75" customHeight="1" x14ac:dyDescent="0.3">
      <c r="A38" s="7"/>
      <c r="B38" s="20">
        <f t="shared" si="0"/>
        <v>30</v>
      </c>
      <c r="C38" s="17"/>
      <c r="D38" s="128"/>
      <c r="E38" s="112"/>
      <c r="F38" s="112"/>
      <c r="G38" s="112"/>
      <c r="H38" s="112"/>
      <c r="I38" s="112"/>
      <c r="J38" s="113"/>
      <c r="K38" s="63"/>
      <c r="L38" s="64"/>
      <c r="M38" s="34"/>
      <c r="N38" s="7"/>
      <c r="O38" s="7"/>
      <c r="P38" s="7"/>
      <c r="Q38" s="7"/>
      <c r="R38" s="7"/>
      <c r="S38" s="7"/>
      <c r="T38" s="7"/>
      <c r="U38" s="7"/>
      <c r="V38" s="7"/>
      <c r="W38" s="7"/>
      <c r="X38" s="7"/>
      <c r="Y38" s="7"/>
      <c r="Z38" s="7"/>
      <c r="AA38" s="7"/>
      <c r="AB38" s="7"/>
      <c r="AC38" s="7"/>
      <c r="AD38" s="7"/>
      <c r="AE38" s="7"/>
      <c r="AF38" s="7"/>
      <c r="AG38" s="7"/>
      <c r="AH38" s="7"/>
      <c r="AI38" s="7"/>
      <c r="AJ38" s="7"/>
      <c r="AK38" s="7"/>
      <c r="AL38" s="7"/>
    </row>
    <row r="39" spans="1:38" ht="12.75" customHeight="1" x14ac:dyDescent="0.3">
      <c r="A39" s="7"/>
      <c r="B39" s="20">
        <f t="shared" si="0"/>
        <v>31</v>
      </c>
      <c r="C39" s="17"/>
      <c r="D39" s="128"/>
      <c r="E39" s="112"/>
      <c r="F39" s="112"/>
      <c r="G39" s="112"/>
      <c r="H39" s="112"/>
      <c r="I39" s="112"/>
      <c r="J39" s="113"/>
      <c r="K39" s="63"/>
      <c r="L39" s="64"/>
      <c r="M39" s="34"/>
      <c r="N39" s="7"/>
      <c r="O39" s="7"/>
      <c r="P39" s="7"/>
      <c r="Q39" s="7"/>
      <c r="R39" s="7"/>
      <c r="S39" s="7"/>
      <c r="T39" s="7"/>
      <c r="U39" s="7"/>
      <c r="V39" s="7"/>
      <c r="W39" s="7"/>
      <c r="X39" s="7"/>
      <c r="Y39" s="7"/>
      <c r="Z39" s="7"/>
      <c r="AA39" s="7"/>
      <c r="AB39" s="7"/>
      <c r="AC39" s="7"/>
      <c r="AD39" s="7"/>
      <c r="AE39" s="7"/>
      <c r="AF39" s="7"/>
      <c r="AG39" s="7"/>
      <c r="AH39" s="7"/>
      <c r="AI39" s="7"/>
      <c r="AJ39" s="7"/>
      <c r="AK39" s="7"/>
      <c r="AL39" s="7"/>
    </row>
    <row r="40" spans="1:38" ht="12.75" customHeight="1" x14ac:dyDescent="0.3">
      <c r="A40" s="7"/>
      <c r="B40" s="20">
        <f t="shared" si="0"/>
        <v>32</v>
      </c>
      <c r="C40" s="17"/>
      <c r="D40" s="128"/>
      <c r="E40" s="112"/>
      <c r="F40" s="112"/>
      <c r="G40" s="112"/>
      <c r="H40" s="112"/>
      <c r="I40" s="112"/>
      <c r="J40" s="113"/>
      <c r="K40" s="63"/>
      <c r="L40" s="64"/>
      <c r="M40" s="34"/>
      <c r="N40" s="7"/>
      <c r="O40" s="7"/>
      <c r="P40" s="7"/>
      <c r="Q40" s="7"/>
      <c r="R40" s="7"/>
      <c r="S40" s="7"/>
      <c r="T40" s="7"/>
      <c r="U40" s="7"/>
      <c r="V40" s="7"/>
      <c r="W40" s="7"/>
      <c r="X40" s="7"/>
      <c r="Y40" s="7"/>
      <c r="Z40" s="7"/>
      <c r="AA40" s="7"/>
      <c r="AB40" s="7"/>
      <c r="AC40" s="7"/>
      <c r="AD40" s="7"/>
      <c r="AE40" s="7"/>
      <c r="AF40" s="7"/>
      <c r="AG40" s="7"/>
      <c r="AH40" s="7"/>
      <c r="AI40" s="7"/>
      <c r="AJ40" s="7"/>
      <c r="AK40" s="7"/>
      <c r="AL40" s="7"/>
    </row>
    <row r="41" spans="1:38" ht="12.75" customHeight="1" x14ac:dyDescent="0.3">
      <c r="A41" s="7"/>
      <c r="B41" s="20">
        <f t="shared" si="0"/>
        <v>33</v>
      </c>
      <c r="C41" s="17"/>
      <c r="D41" s="128"/>
      <c r="E41" s="112"/>
      <c r="F41" s="112"/>
      <c r="G41" s="112"/>
      <c r="H41" s="112"/>
      <c r="I41" s="112"/>
      <c r="J41" s="113"/>
      <c r="K41" s="63"/>
      <c r="L41" s="64"/>
      <c r="M41" s="34"/>
      <c r="N41" s="7"/>
      <c r="O41" s="7"/>
      <c r="P41" s="7"/>
      <c r="Q41" s="7"/>
      <c r="R41" s="7"/>
      <c r="S41" s="7"/>
      <c r="T41" s="7"/>
      <c r="U41" s="7"/>
      <c r="V41" s="7"/>
      <c r="W41" s="7"/>
      <c r="X41" s="7"/>
      <c r="Y41" s="7"/>
      <c r="Z41" s="7"/>
      <c r="AA41" s="7"/>
      <c r="AB41" s="7"/>
      <c r="AC41" s="7"/>
      <c r="AD41" s="7"/>
      <c r="AE41" s="7"/>
      <c r="AF41" s="7"/>
      <c r="AG41" s="7"/>
      <c r="AH41" s="7"/>
      <c r="AI41" s="7"/>
      <c r="AJ41" s="7"/>
      <c r="AK41" s="7"/>
      <c r="AL41" s="7"/>
    </row>
    <row r="42" spans="1:38" ht="12.75" customHeight="1" x14ac:dyDescent="0.3">
      <c r="A42" s="7"/>
      <c r="B42" s="20">
        <f t="shared" si="0"/>
        <v>34</v>
      </c>
      <c r="C42" s="17"/>
      <c r="D42" s="128"/>
      <c r="E42" s="112"/>
      <c r="F42" s="112"/>
      <c r="G42" s="112"/>
      <c r="H42" s="112"/>
      <c r="I42" s="112"/>
      <c r="J42" s="113"/>
      <c r="K42" s="63"/>
      <c r="L42" s="64"/>
      <c r="M42" s="34"/>
      <c r="N42" s="7"/>
      <c r="O42" s="7"/>
      <c r="P42" s="7"/>
      <c r="Q42" s="7"/>
      <c r="R42" s="7"/>
      <c r="S42" s="7"/>
      <c r="T42" s="7"/>
      <c r="U42" s="7"/>
      <c r="V42" s="7"/>
      <c r="W42" s="7"/>
      <c r="X42" s="7"/>
      <c r="Y42" s="7"/>
      <c r="Z42" s="7"/>
      <c r="AA42" s="7"/>
      <c r="AB42" s="7"/>
      <c r="AC42" s="7"/>
      <c r="AD42" s="7"/>
      <c r="AE42" s="7"/>
      <c r="AF42" s="7"/>
      <c r="AG42" s="7"/>
      <c r="AH42" s="7"/>
      <c r="AI42" s="7"/>
      <c r="AJ42" s="7"/>
      <c r="AK42" s="7"/>
      <c r="AL42" s="7"/>
    </row>
    <row r="43" spans="1:38" ht="12.75" customHeight="1" x14ac:dyDescent="0.3">
      <c r="A43" s="7"/>
      <c r="B43" s="20">
        <f t="shared" si="0"/>
        <v>35</v>
      </c>
      <c r="C43" s="17"/>
      <c r="D43" s="128"/>
      <c r="E43" s="112"/>
      <c r="F43" s="112"/>
      <c r="G43" s="112"/>
      <c r="H43" s="112"/>
      <c r="I43" s="112"/>
      <c r="J43" s="113"/>
      <c r="K43" s="63"/>
      <c r="L43" s="64"/>
      <c r="M43" s="34"/>
      <c r="N43" s="7"/>
      <c r="O43" s="7"/>
      <c r="P43" s="7"/>
      <c r="Q43" s="7"/>
      <c r="R43" s="7"/>
      <c r="S43" s="7"/>
      <c r="T43" s="7"/>
      <c r="U43" s="7"/>
      <c r="V43" s="7"/>
      <c r="W43" s="7"/>
      <c r="X43" s="7"/>
      <c r="Y43" s="7"/>
      <c r="Z43" s="7"/>
      <c r="AA43" s="7"/>
      <c r="AB43" s="7"/>
      <c r="AC43" s="7"/>
      <c r="AD43" s="7"/>
      <c r="AE43" s="7"/>
      <c r="AF43" s="7"/>
      <c r="AG43" s="7"/>
      <c r="AH43" s="7"/>
      <c r="AI43" s="7"/>
      <c r="AJ43" s="7"/>
      <c r="AK43" s="7"/>
      <c r="AL43" s="7"/>
    </row>
    <row r="44" spans="1:38" ht="12.75" customHeight="1" x14ac:dyDescent="0.3">
      <c r="A44" s="7"/>
      <c r="B44" s="20">
        <f t="shared" si="0"/>
        <v>36</v>
      </c>
      <c r="C44" s="17"/>
      <c r="D44" s="128"/>
      <c r="E44" s="112"/>
      <c r="F44" s="112"/>
      <c r="G44" s="112"/>
      <c r="H44" s="112"/>
      <c r="I44" s="112"/>
      <c r="J44" s="113"/>
      <c r="K44" s="63"/>
      <c r="L44" s="64"/>
      <c r="M44" s="34"/>
      <c r="N44" s="7"/>
      <c r="O44" s="7"/>
      <c r="P44" s="7"/>
      <c r="Q44" s="7"/>
      <c r="R44" s="7"/>
      <c r="S44" s="7"/>
      <c r="T44" s="7"/>
      <c r="U44" s="7"/>
      <c r="V44" s="7"/>
      <c r="W44" s="7"/>
      <c r="X44" s="7"/>
      <c r="Y44" s="7"/>
      <c r="Z44" s="7"/>
      <c r="AA44" s="7"/>
      <c r="AB44" s="7"/>
      <c r="AC44" s="7"/>
      <c r="AD44" s="7"/>
      <c r="AE44" s="7"/>
      <c r="AF44" s="7"/>
      <c r="AG44" s="7"/>
      <c r="AH44" s="7"/>
      <c r="AI44" s="7"/>
      <c r="AJ44" s="7"/>
      <c r="AK44" s="7"/>
      <c r="AL44" s="7"/>
    </row>
    <row r="45" spans="1:38" ht="12.75" customHeight="1" x14ac:dyDescent="0.3">
      <c r="A45" s="7"/>
      <c r="B45" s="20">
        <f t="shared" si="0"/>
        <v>37</v>
      </c>
      <c r="C45" s="17"/>
      <c r="D45" s="128"/>
      <c r="E45" s="112"/>
      <c r="F45" s="112"/>
      <c r="G45" s="112"/>
      <c r="H45" s="112"/>
      <c r="I45" s="112"/>
      <c r="J45" s="113"/>
      <c r="K45" s="63"/>
      <c r="L45" s="64"/>
      <c r="M45" s="34"/>
      <c r="N45" s="7"/>
      <c r="O45" s="7"/>
      <c r="P45" s="7"/>
      <c r="Q45" s="7"/>
      <c r="R45" s="7"/>
      <c r="S45" s="7"/>
      <c r="T45" s="7"/>
      <c r="U45" s="7"/>
      <c r="V45" s="7"/>
      <c r="W45" s="7"/>
      <c r="X45" s="7"/>
      <c r="Y45" s="7"/>
      <c r="Z45" s="7"/>
      <c r="AA45" s="7"/>
      <c r="AB45" s="7"/>
      <c r="AC45" s="7"/>
      <c r="AD45" s="7"/>
      <c r="AE45" s="7"/>
      <c r="AF45" s="7"/>
      <c r="AG45" s="7"/>
      <c r="AH45" s="7"/>
      <c r="AI45" s="7"/>
      <c r="AJ45" s="7"/>
      <c r="AK45" s="7"/>
      <c r="AL45" s="7"/>
    </row>
    <row r="46" spans="1:38" ht="12.75" customHeight="1" x14ac:dyDescent="0.3">
      <c r="A46" s="7"/>
      <c r="B46" s="20">
        <f t="shared" si="0"/>
        <v>38</v>
      </c>
      <c r="C46" s="17"/>
      <c r="D46" s="128"/>
      <c r="E46" s="112"/>
      <c r="F46" s="112"/>
      <c r="G46" s="112"/>
      <c r="H46" s="112"/>
      <c r="I46" s="112"/>
      <c r="J46" s="113"/>
      <c r="K46" s="63"/>
      <c r="L46" s="64"/>
      <c r="M46" s="34"/>
      <c r="N46" s="7"/>
      <c r="O46" s="7"/>
      <c r="P46" s="7"/>
      <c r="Q46" s="7"/>
      <c r="R46" s="7"/>
      <c r="S46" s="7"/>
      <c r="T46" s="7"/>
      <c r="U46" s="7"/>
      <c r="V46" s="7"/>
      <c r="W46" s="7"/>
      <c r="X46" s="7"/>
      <c r="Y46" s="7"/>
      <c r="Z46" s="7"/>
      <c r="AA46" s="7"/>
      <c r="AB46" s="7"/>
      <c r="AC46" s="7"/>
      <c r="AD46" s="7"/>
      <c r="AE46" s="7"/>
      <c r="AF46" s="7"/>
      <c r="AG46" s="7"/>
      <c r="AH46" s="7"/>
      <c r="AI46" s="7"/>
      <c r="AJ46" s="7"/>
      <c r="AK46" s="7"/>
      <c r="AL46" s="7"/>
    </row>
    <row r="47" spans="1:38" ht="12.75" customHeight="1" x14ac:dyDescent="0.3">
      <c r="A47" s="7"/>
      <c r="B47" s="20">
        <f t="shared" si="0"/>
        <v>39</v>
      </c>
      <c r="C47" s="17"/>
      <c r="D47" s="128"/>
      <c r="E47" s="112"/>
      <c r="F47" s="112"/>
      <c r="G47" s="112"/>
      <c r="H47" s="112"/>
      <c r="I47" s="112"/>
      <c r="J47" s="113"/>
      <c r="K47" s="63"/>
      <c r="L47" s="64"/>
      <c r="M47" s="34"/>
      <c r="N47" s="7"/>
      <c r="O47" s="7"/>
      <c r="P47" s="7"/>
      <c r="Q47" s="7"/>
      <c r="R47" s="7"/>
      <c r="S47" s="7"/>
      <c r="T47" s="7"/>
      <c r="U47" s="7"/>
      <c r="V47" s="7"/>
      <c r="W47" s="7"/>
      <c r="X47" s="7"/>
      <c r="Y47" s="7"/>
      <c r="Z47" s="7"/>
      <c r="AA47" s="7"/>
      <c r="AB47" s="7"/>
      <c r="AC47" s="7"/>
      <c r="AD47" s="7"/>
      <c r="AE47" s="7"/>
      <c r="AF47" s="7"/>
      <c r="AG47" s="7"/>
      <c r="AH47" s="7"/>
      <c r="AI47" s="7"/>
      <c r="AJ47" s="7"/>
      <c r="AK47" s="7"/>
      <c r="AL47" s="7"/>
    </row>
    <row r="48" spans="1:38" ht="12.75" customHeight="1" x14ac:dyDescent="0.3">
      <c r="A48" s="7"/>
      <c r="B48" s="20">
        <f t="shared" si="0"/>
        <v>40</v>
      </c>
      <c r="C48" s="17"/>
      <c r="D48" s="128"/>
      <c r="E48" s="112"/>
      <c r="F48" s="112"/>
      <c r="G48" s="112"/>
      <c r="H48" s="112"/>
      <c r="I48" s="112"/>
      <c r="J48" s="113"/>
      <c r="K48" s="63"/>
      <c r="L48" s="64"/>
      <c r="M48" s="34"/>
      <c r="N48" s="7"/>
      <c r="O48" s="7"/>
      <c r="P48" s="7"/>
      <c r="Q48" s="7"/>
      <c r="R48" s="7"/>
      <c r="S48" s="7"/>
      <c r="T48" s="7"/>
      <c r="U48" s="7"/>
      <c r="V48" s="7"/>
      <c r="W48" s="7"/>
      <c r="X48" s="7"/>
      <c r="Y48" s="7"/>
      <c r="Z48" s="7"/>
      <c r="AA48" s="7"/>
      <c r="AB48" s="7"/>
      <c r="AC48" s="7"/>
      <c r="AD48" s="7"/>
      <c r="AE48" s="7"/>
      <c r="AF48" s="7"/>
      <c r="AG48" s="7"/>
      <c r="AH48" s="7"/>
      <c r="AI48" s="7"/>
      <c r="AJ48" s="7"/>
      <c r="AK48" s="7"/>
      <c r="AL48" s="7"/>
    </row>
    <row r="49" spans="1:38" ht="12.75" customHeight="1" x14ac:dyDescent="0.3">
      <c r="A49" s="7"/>
      <c r="B49" s="20">
        <f t="shared" si="0"/>
        <v>41</v>
      </c>
      <c r="C49" s="17"/>
      <c r="D49" s="128"/>
      <c r="E49" s="112"/>
      <c r="F49" s="112"/>
      <c r="G49" s="112"/>
      <c r="H49" s="112"/>
      <c r="I49" s="112"/>
      <c r="J49" s="113"/>
      <c r="K49" s="63"/>
      <c r="L49" s="64"/>
      <c r="M49" s="34"/>
      <c r="N49" s="7"/>
      <c r="O49" s="7"/>
      <c r="P49" s="7"/>
      <c r="Q49" s="7"/>
      <c r="R49" s="7"/>
      <c r="S49" s="7"/>
      <c r="T49" s="7"/>
      <c r="U49" s="7"/>
      <c r="V49" s="7"/>
      <c r="W49" s="7"/>
      <c r="X49" s="7"/>
      <c r="Y49" s="7"/>
      <c r="Z49" s="7"/>
      <c r="AA49" s="7"/>
      <c r="AB49" s="7"/>
      <c r="AC49" s="7"/>
      <c r="AD49" s="7"/>
      <c r="AE49" s="7"/>
      <c r="AF49" s="7"/>
      <c r="AG49" s="7"/>
      <c r="AH49" s="7"/>
      <c r="AI49" s="7"/>
      <c r="AJ49" s="7"/>
      <c r="AK49" s="7"/>
      <c r="AL49" s="7"/>
    </row>
    <row r="50" spans="1:38" ht="12.75" customHeight="1" x14ac:dyDescent="0.3">
      <c r="A50" s="7"/>
      <c r="B50" s="20">
        <f t="shared" si="0"/>
        <v>42</v>
      </c>
      <c r="C50" s="17"/>
      <c r="D50" s="128"/>
      <c r="E50" s="112"/>
      <c r="F50" s="112"/>
      <c r="G50" s="112"/>
      <c r="H50" s="112"/>
      <c r="I50" s="112"/>
      <c r="J50" s="113"/>
      <c r="K50" s="63"/>
      <c r="L50" s="64"/>
      <c r="M50" s="34"/>
      <c r="N50" s="7"/>
      <c r="O50" s="7"/>
      <c r="P50" s="7"/>
      <c r="Q50" s="7"/>
      <c r="R50" s="7"/>
      <c r="S50" s="7"/>
      <c r="T50" s="7"/>
      <c r="U50" s="7"/>
      <c r="V50" s="7"/>
      <c r="W50" s="7"/>
      <c r="X50" s="7"/>
      <c r="Y50" s="7"/>
      <c r="Z50" s="7"/>
      <c r="AA50" s="7"/>
      <c r="AB50" s="7"/>
      <c r="AC50" s="7"/>
      <c r="AD50" s="7"/>
      <c r="AE50" s="7"/>
      <c r="AF50" s="7"/>
      <c r="AG50" s="7"/>
      <c r="AH50" s="7"/>
      <c r="AI50" s="7"/>
      <c r="AJ50" s="7"/>
      <c r="AK50" s="7"/>
      <c r="AL50" s="7"/>
    </row>
    <row r="51" spans="1:38" ht="12.75" customHeight="1" x14ac:dyDescent="0.3">
      <c r="A51" s="7"/>
      <c r="B51" s="20">
        <f t="shared" si="0"/>
        <v>43</v>
      </c>
      <c r="C51" s="17"/>
      <c r="D51" s="128"/>
      <c r="E51" s="112"/>
      <c r="F51" s="112"/>
      <c r="G51" s="112"/>
      <c r="H51" s="112"/>
      <c r="I51" s="112"/>
      <c r="J51" s="113"/>
      <c r="K51" s="63"/>
      <c r="L51" s="64"/>
      <c r="M51" s="34"/>
      <c r="N51" s="7"/>
      <c r="O51" s="7"/>
      <c r="P51" s="7"/>
      <c r="Q51" s="7"/>
      <c r="R51" s="7"/>
      <c r="S51" s="7"/>
      <c r="T51" s="7"/>
      <c r="U51" s="7"/>
      <c r="V51" s="7"/>
      <c r="W51" s="7"/>
      <c r="X51" s="7"/>
      <c r="Y51" s="7"/>
      <c r="Z51" s="7"/>
      <c r="AA51" s="7"/>
      <c r="AB51" s="7"/>
      <c r="AC51" s="7"/>
      <c r="AD51" s="7"/>
      <c r="AE51" s="7"/>
      <c r="AF51" s="7"/>
      <c r="AG51" s="7"/>
      <c r="AH51" s="7"/>
      <c r="AI51" s="7"/>
      <c r="AJ51" s="7"/>
      <c r="AK51" s="7"/>
      <c r="AL51" s="7"/>
    </row>
    <row r="52" spans="1:38" ht="12.75" customHeight="1" x14ac:dyDescent="0.3">
      <c r="A52" s="7"/>
      <c r="B52" s="20">
        <f t="shared" si="0"/>
        <v>44</v>
      </c>
      <c r="C52" s="17"/>
      <c r="D52" s="128"/>
      <c r="E52" s="112"/>
      <c r="F52" s="112"/>
      <c r="G52" s="112"/>
      <c r="H52" s="112"/>
      <c r="I52" s="112"/>
      <c r="J52" s="113"/>
      <c r="K52" s="63"/>
      <c r="L52" s="64"/>
      <c r="M52" s="34"/>
      <c r="N52" s="7"/>
      <c r="O52" s="7"/>
      <c r="P52" s="7"/>
      <c r="Q52" s="7"/>
      <c r="R52" s="7"/>
      <c r="S52" s="7"/>
      <c r="T52" s="7"/>
      <c r="U52" s="7"/>
      <c r="V52" s="7"/>
      <c r="W52" s="7"/>
      <c r="X52" s="7"/>
      <c r="Y52" s="7"/>
      <c r="Z52" s="7"/>
      <c r="AA52" s="7"/>
      <c r="AB52" s="7"/>
      <c r="AC52" s="7"/>
      <c r="AD52" s="7"/>
      <c r="AE52" s="7"/>
      <c r="AF52" s="7"/>
      <c r="AG52" s="7"/>
      <c r="AH52" s="7"/>
      <c r="AI52" s="7"/>
      <c r="AJ52" s="7"/>
      <c r="AK52" s="7"/>
      <c r="AL52" s="7"/>
    </row>
    <row r="53" spans="1:38" ht="12.75" customHeight="1" x14ac:dyDescent="0.3">
      <c r="A53" s="7"/>
      <c r="B53" s="20">
        <f t="shared" si="0"/>
        <v>45</v>
      </c>
      <c r="C53" s="17"/>
      <c r="D53" s="128"/>
      <c r="E53" s="112"/>
      <c r="F53" s="112"/>
      <c r="G53" s="112"/>
      <c r="H53" s="112"/>
      <c r="I53" s="112"/>
      <c r="J53" s="113"/>
      <c r="K53" s="63"/>
      <c r="L53" s="64"/>
      <c r="M53" s="34"/>
      <c r="N53" s="7"/>
      <c r="O53" s="7"/>
      <c r="P53" s="7"/>
      <c r="Q53" s="7"/>
      <c r="R53" s="7"/>
      <c r="S53" s="7"/>
      <c r="T53" s="7"/>
      <c r="U53" s="7"/>
      <c r="V53" s="7"/>
      <c r="W53" s="7"/>
      <c r="X53" s="7"/>
      <c r="Y53" s="7"/>
      <c r="Z53" s="7"/>
      <c r="AA53" s="7"/>
      <c r="AB53" s="7"/>
      <c r="AC53" s="7"/>
      <c r="AD53" s="7"/>
      <c r="AE53" s="7"/>
      <c r="AF53" s="7"/>
      <c r="AG53" s="7"/>
      <c r="AH53" s="7"/>
      <c r="AI53" s="7"/>
      <c r="AJ53" s="7"/>
      <c r="AK53" s="7"/>
      <c r="AL53" s="7"/>
    </row>
    <row r="54" spans="1:38" ht="12.75" customHeight="1" x14ac:dyDescent="0.3">
      <c r="A54" s="7"/>
      <c r="B54" s="20">
        <f t="shared" si="0"/>
        <v>46</v>
      </c>
      <c r="C54" s="17"/>
      <c r="D54" s="128"/>
      <c r="E54" s="112"/>
      <c r="F54" s="112"/>
      <c r="G54" s="112"/>
      <c r="H54" s="112"/>
      <c r="I54" s="112"/>
      <c r="J54" s="113"/>
      <c r="K54" s="63"/>
      <c r="L54" s="64"/>
      <c r="M54" s="34"/>
      <c r="N54" s="7"/>
      <c r="O54" s="7"/>
      <c r="P54" s="7"/>
      <c r="Q54" s="7"/>
      <c r="R54" s="7"/>
      <c r="S54" s="7"/>
      <c r="T54" s="7"/>
      <c r="U54" s="7"/>
      <c r="V54" s="7"/>
      <c r="W54" s="7"/>
      <c r="X54" s="7"/>
      <c r="Y54" s="7"/>
      <c r="Z54" s="7"/>
      <c r="AA54" s="7"/>
      <c r="AB54" s="7"/>
      <c r="AC54" s="7"/>
      <c r="AD54" s="7"/>
      <c r="AE54" s="7"/>
      <c r="AF54" s="7"/>
      <c r="AG54" s="7"/>
      <c r="AH54" s="7"/>
      <c r="AI54" s="7"/>
      <c r="AJ54" s="7"/>
      <c r="AK54" s="7"/>
      <c r="AL54" s="7"/>
    </row>
    <row r="55" spans="1:38" ht="12.75" customHeight="1" x14ac:dyDescent="0.3">
      <c r="A55" s="7"/>
      <c r="B55" s="20">
        <f t="shared" si="0"/>
        <v>47</v>
      </c>
      <c r="C55" s="17"/>
      <c r="D55" s="128"/>
      <c r="E55" s="112"/>
      <c r="F55" s="112"/>
      <c r="G55" s="112"/>
      <c r="H55" s="112"/>
      <c r="I55" s="112"/>
      <c r="J55" s="113"/>
      <c r="K55" s="63"/>
      <c r="L55" s="64"/>
      <c r="M55" s="34"/>
      <c r="N55" s="7"/>
      <c r="O55" s="7"/>
      <c r="P55" s="7"/>
      <c r="Q55" s="7"/>
      <c r="R55" s="7"/>
      <c r="S55" s="7"/>
      <c r="T55" s="7"/>
      <c r="U55" s="7"/>
      <c r="V55" s="7"/>
      <c r="W55" s="7"/>
      <c r="X55" s="7"/>
      <c r="Y55" s="7"/>
      <c r="Z55" s="7"/>
      <c r="AA55" s="7"/>
      <c r="AB55" s="7"/>
      <c r="AC55" s="7"/>
      <c r="AD55" s="7"/>
      <c r="AE55" s="7"/>
      <c r="AF55" s="7"/>
      <c r="AG55" s="7"/>
      <c r="AH55" s="7"/>
      <c r="AI55" s="7"/>
      <c r="AJ55" s="7"/>
      <c r="AK55" s="7"/>
      <c r="AL55" s="7"/>
    </row>
    <row r="56" spans="1:38" ht="12.75" customHeight="1" x14ac:dyDescent="0.3">
      <c r="A56" s="7"/>
      <c r="B56" s="20">
        <f t="shared" si="0"/>
        <v>48</v>
      </c>
      <c r="C56" s="17"/>
      <c r="D56" s="128"/>
      <c r="E56" s="112"/>
      <c r="F56" s="112"/>
      <c r="G56" s="112"/>
      <c r="H56" s="112"/>
      <c r="I56" s="112"/>
      <c r="J56" s="113"/>
      <c r="K56" s="63"/>
      <c r="L56" s="64"/>
      <c r="M56" s="34"/>
      <c r="N56" s="7"/>
      <c r="O56" s="7"/>
      <c r="P56" s="7"/>
      <c r="Q56" s="7"/>
      <c r="R56" s="7"/>
      <c r="S56" s="7"/>
      <c r="T56" s="7"/>
      <c r="U56" s="7"/>
      <c r="V56" s="7"/>
      <c r="W56" s="7"/>
      <c r="X56" s="7"/>
      <c r="Y56" s="7"/>
      <c r="Z56" s="7"/>
      <c r="AA56" s="7"/>
      <c r="AB56" s="7"/>
      <c r="AC56" s="7"/>
      <c r="AD56" s="7"/>
      <c r="AE56" s="7"/>
      <c r="AF56" s="7"/>
      <c r="AG56" s="7"/>
      <c r="AH56" s="7"/>
      <c r="AI56" s="7"/>
      <c r="AJ56" s="7"/>
      <c r="AK56" s="7"/>
      <c r="AL56" s="7"/>
    </row>
    <row r="57" spans="1:38" ht="12.75" customHeight="1" x14ac:dyDescent="0.3">
      <c r="A57" s="7"/>
      <c r="B57" s="20">
        <f t="shared" si="0"/>
        <v>49</v>
      </c>
      <c r="C57" s="17"/>
      <c r="D57" s="128"/>
      <c r="E57" s="112"/>
      <c r="F57" s="112"/>
      <c r="G57" s="112"/>
      <c r="H57" s="112"/>
      <c r="I57" s="112"/>
      <c r="J57" s="113"/>
      <c r="K57" s="63"/>
      <c r="L57" s="64"/>
      <c r="M57" s="34"/>
      <c r="N57" s="7"/>
      <c r="O57" s="7"/>
      <c r="P57" s="7"/>
      <c r="Q57" s="7"/>
      <c r="R57" s="7"/>
      <c r="S57" s="7"/>
      <c r="T57" s="7"/>
      <c r="U57" s="7"/>
      <c r="V57" s="7"/>
      <c r="W57" s="7"/>
      <c r="X57" s="7"/>
      <c r="Y57" s="7"/>
      <c r="Z57" s="7"/>
      <c r="AA57" s="7"/>
      <c r="AB57" s="7"/>
      <c r="AC57" s="7"/>
      <c r="AD57" s="7"/>
      <c r="AE57" s="7"/>
      <c r="AF57" s="7"/>
      <c r="AG57" s="7"/>
      <c r="AH57" s="7"/>
      <c r="AI57" s="7"/>
      <c r="AJ57" s="7"/>
      <c r="AK57" s="7"/>
      <c r="AL57" s="7"/>
    </row>
    <row r="58" spans="1:38" ht="12.75" customHeight="1" x14ac:dyDescent="0.3">
      <c r="A58" s="7"/>
      <c r="B58" s="20">
        <f t="shared" si="0"/>
        <v>50</v>
      </c>
      <c r="C58" s="17"/>
      <c r="D58" s="128"/>
      <c r="E58" s="112"/>
      <c r="F58" s="112"/>
      <c r="G58" s="112"/>
      <c r="H58" s="112"/>
      <c r="I58" s="112"/>
      <c r="J58" s="113"/>
      <c r="K58" s="63"/>
      <c r="L58" s="64"/>
      <c r="M58" s="34"/>
      <c r="N58" s="7"/>
      <c r="O58" s="7"/>
      <c r="P58" s="7"/>
      <c r="Q58" s="7"/>
      <c r="R58" s="7"/>
      <c r="S58" s="7"/>
      <c r="T58" s="7"/>
      <c r="U58" s="7"/>
      <c r="V58" s="7"/>
      <c r="W58" s="7"/>
      <c r="X58" s="7"/>
      <c r="Y58" s="7"/>
      <c r="Z58" s="7"/>
      <c r="AA58" s="7"/>
      <c r="AB58" s="7"/>
      <c r="AC58" s="7"/>
      <c r="AD58" s="7"/>
      <c r="AE58" s="7"/>
      <c r="AF58" s="7"/>
      <c r="AG58" s="7"/>
      <c r="AH58" s="7"/>
      <c r="AI58" s="7"/>
      <c r="AJ58" s="7"/>
      <c r="AK58" s="7"/>
      <c r="AL58" s="7"/>
    </row>
    <row r="59" spans="1:38" ht="12.75" customHeight="1" x14ac:dyDescent="0.3">
      <c r="A59" s="7"/>
      <c r="B59" s="20">
        <f t="shared" si="0"/>
        <v>51</v>
      </c>
      <c r="C59" s="17"/>
      <c r="D59" s="128"/>
      <c r="E59" s="112"/>
      <c r="F59" s="112"/>
      <c r="G59" s="112"/>
      <c r="H59" s="112"/>
      <c r="I59" s="112"/>
      <c r="J59" s="113"/>
      <c r="K59" s="63"/>
      <c r="L59" s="64"/>
      <c r="M59" s="34"/>
      <c r="N59" s="7"/>
      <c r="O59" s="7"/>
      <c r="P59" s="7"/>
      <c r="Q59" s="7"/>
      <c r="R59" s="7"/>
      <c r="S59" s="7"/>
      <c r="T59" s="7"/>
      <c r="U59" s="7"/>
      <c r="V59" s="7"/>
      <c r="W59" s="7"/>
      <c r="X59" s="7"/>
      <c r="Y59" s="7"/>
      <c r="Z59" s="7"/>
      <c r="AA59" s="7"/>
      <c r="AB59" s="7"/>
      <c r="AC59" s="7"/>
      <c r="AD59" s="7"/>
      <c r="AE59" s="7"/>
      <c r="AF59" s="7"/>
      <c r="AG59" s="7"/>
      <c r="AH59" s="7"/>
      <c r="AI59" s="7"/>
      <c r="AJ59" s="7"/>
      <c r="AK59" s="7"/>
      <c r="AL59" s="7"/>
    </row>
    <row r="60" spans="1:38" ht="12.75" customHeight="1" x14ac:dyDescent="0.3">
      <c r="A60" s="7"/>
      <c r="B60" s="20">
        <f t="shared" si="0"/>
        <v>52</v>
      </c>
      <c r="C60" s="17"/>
      <c r="D60" s="128"/>
      <c r="E60" s="112"/>
      <c r="F60" s="112"/>
      <c r="G60" s="112"/>
      <c r="H60" s="112"/>
      <c r="I60" s="112"/>
      <c r="J60" s="113"/>
      <c r="K60" s="63"/>
      <c r="L60" s="64"/>
      <c r="M60" s="34"/>
      <c r="N60" s="7"/>
      <c r="O60" s="7"/>
      <c r="P60" s="7"/>
      <c r="Q60" s="7"/>
      <c r="R60" s="7"/>
      <c r="S60" s="7"/>
      <c r="T60" s="7"/>
      <c r="U60" s="7"/>
      <c r="V60" s="7"/>
      <c r="W60" s="7"/>
      <c r="X60" s="7"/>
      <c r="Y60" s="7"/>
      <c r="Z60" s="7"/>
      <c r="AA60" s="7"/>
      <c r="AB60" s="7"/>
      <c r="AC60" s="7"/>
      <c r="AD60" s="7"/>
      <c r="AE60" s="7"/>
      <c r="AF60" s="7"/>
      <c r="AG60" s="7"/>
      <c r="AH60" s="7"/>
      <c r="AI60" s="7"/>
      <c r="AJ60" s="7"/>
      <c r="AK60" s="7"/>
      <c r="AL60" s="7"/>
    </row>
    <row r="61" spans="1:38" ht="12.75" customHeight="1" x14ac:dyDescent="0.3">
      <c r="A61" s="7"/>
      <c r="B61" s="20">
        <f t="shared" si="0"/>
        <v>53</v>
      </c>
      <c r="C61" s="17"/>
      <c r="D61" s="128"/>
      <c r="E61" s="112"/>
      <c r="F61" s="112"/>
      <c r="G61" s="112"/>
      <c r="H61" s="112"/>
      <c r="I61" s="112"/>
      <c r="J61" s="113"/>
      <c r="K61" s="63"/>
      <c r="L61" s="64"/>
      <c r="M61" s="34"/>
      <c r="N61" s="7"/>
      <c r="O61" s="7"/>
      <c r="P61" s="7"/>
      <c r="Q61" s="7"/>
      <c r="R61" s="7"/>
      <c r="S61" s="7"/>
      <c r="T61" s="7"/>
      <c r="U61" s="7"/>
      <c r="V61" s="7"/>
      <c r="W61" s="7"/>
      <c r="X61" s="7"/>
      <c r="Y61" s="7"/>
      <c r="Z61" s="7"/>
      <c r="AA61" s="7"/>
      <c r="AB61" s="7"/>
      <c r="AC61" s="7"/>
      <c r="AD61" s="7"/>
      <c r="AE61" s="7"/>
      <c r="AF61" s="7"/>
      <c r="AG61" s="7"/>
      <c r="AH61" s="7"/>
      <c r="AI61" s="7"/>
      <c r="AJ61" s="7"/>
      <c r="AK61" s="7"/>
      <c r="AL61" s="7"/>
    </row>
    <row r="62" spans="1:38" ht="12.75" customHeight="1" x14ac:dyDescent="0.3">
      <c r="A62" s="7"/>
      <c r="B62" s="20">
        <f t="shared" si="0"/>
        <v>54</v>
      </c>
      <c r="C62" s="17"/>
      <c r="D62" s="128"/>
      <c r="E62" s="112"/>
      <c r="F62" s="112"/>
      <c r="G62" s="112"/>
      <c r="H62" s="112"/>
      <c r="I62" s="112"/>
      <c r="J62" s="113"/>
      <c r="K62" s="63"/>
      <c r="L62" s="64"/>
      <c r="M62" s="34"/>
      <c r="N62" s="7"/>
      <c r="O62" s="7"/>
      <c r="P62" s="7"/>
      <c r="Q62" s="7"/>
      <c r="R62" s="7"/>
      <c r="S62" s="7"/>
      <c r="T62" s="7"/>
      <c r="U62" s="7"/>
      <c r="V62" s="7"/>
      <c r="W62" s="7"/>
      <c r="X62" s="7"/>
      <c r="Y62" s="7"/>
      <c r="Z62" s="7"/>
      <c r="AA62" s="7"/>
      <c r="AB62" s="7"/>
      <c r="AC62" s="7"/>
      <c r="AD62" s="7"/>
      <c r="AE62" s="7"/>
      <c r="AF62" s="7"/>
      <c r="AG62" s="7"/>
      <c r="AH62" s="7"/>
      <c r="AI62" s="7"/>
      <c r="AJ62" s="7"/>
      <c r="AK62" s="7"/>
      <c r="AL62" s="7"/>
    </row>
    <row r="63" spans="1:38" ht="12.75" customHeight="1" x14ac:dyDescent="0.3">
      <c r="A63" s="7"/>
      <c r="B63" s="20">
        <f t="shared" si="0"/>
        <v>55</v>
      </c>
      <c r="C63" s="17"/>
      <c r="D63" s="128"/>
      <c r="E63" s="112"/>
      <c r="F63" s="112"/>
      <c r="G63" s="112"/>
      <c r="H63" s="112"/>
      <c r="I63" s="112"/>
      <c r="J63" s="113"/>
      <c r="K63" s="63"/>
      <c r="L63" s="64"/>
      <c r="M63" s="34"/>
      <c r="N63" s="7"/>
      <c r="O63" s="7"/>
      <c r="P63" s="7"/>
      <c r="Q63" s="7"/>
      <c r="R63" s="7"/>
      <c r="S63" s="7"/>
      <c r="T63" s="7"/>
      <c r="U63" s="7"/>
      <c r="V63" s="7"/>
      <c r="W63" s="7"/>
      <c r="X63" s="7"/>
      <c r="Y63" s="7"/>
      <c r="Z63" s="7"/>
      <c r="AA63" s="7"/>
      <c r="AB63" s="7"/>
      <c r="AC63" s="7"/>
      <c r="AD63" s="7"/>
      <c r="AE63" s="7"/>
      <c r="AF63" s="7"/>
      <c r="AG63" s="7"/>
      <c r="AH63" s="7"/>
      <c r="AI63" s="7"/>
      <c r="AJ63" s="7"/>
      <c r="AK63" s="7"/>
      <c r="AL63" s="7"/>
    </row>
    <row r="64" spans="1:38" ht="12.75" customHeight="1" x14ac:dyDescent="0.3">
      <c r="A64" s="7"/>
      <c r="B64" s="20">
        <f t="shared" si="0"/>
        <v>56</v>
      </c>
      <c r="C64" s="17"/>
      <c r="D64" s="128"/>
      <c r="E64" s="112"/>
      <c r="F64" s="112"/>
      <c r="G64" s="112"/>
      <c r="H64" s="112"/>
      <c r="I64" s="112"/>
      <c r="J64" s="113"/>
      <c r="K64" s="63"/>
      <c r="L64" s="64"/>
      <c r="M64" s="34"/>
      <c r="N64" s="7"/>
      <c r="O64" s="7"/>
      <c r="P64" s="7"/>
      <c r="Q64" s="7"/>
      <c r="R64" s="7"/>
      <c r="S64" s="7"/>
      <c r="T64" s="7"/>
      <c r="U64" s="7"/>
      <c r="V64" s="7"/>
      <c r="W64" s="7"/>
      <c r="X64" s="7"/>
      <c r="Y64" s="7"/>
      <c r="Z64" s="7"/>
      <c r="AA64" s="7"/>
      <c r="AB64" s="7"/>
      <c r="AC64" s="7"/>
      <c r="AD64" s="7"/>
      <c r="AE64" s="7"/>
      <c r="AF64" s="7"/>
      <c r="AG64" s="7"/>
      <c r="AH64" s="7"/>
      <c r="AI64" s="7"/>
      <c r="AJ64" s="7"/>
      <c r="AK64" s="7"/>
      <c r="AL64" s="7"/>
    </row>
    <row r="65" spans="1:38" ht="12.75" customHeight="1" x14ac:dyDescent="0.3">
      <c r="A65" s="7"/>
      <c r="B65" s="20">
        <f t="shared" si="0"/>
        <v>57</v>
      </c>
      <c r="C65" s="17"/>
      <c r="D65" s="128"/>
      <c r="E65" s="112"/>
      <c r="F65" s="112"/>
      <c r="G65" s="112"/>
      <c r="H65" s="112"/>
      <c r="I65" s="112"/>
      <c r="J65" s="113"/>
      <c r="K65" s="63"/>
      <c r="L65" s="64"/>
      <c r="M65" s="34"/>
      <c r="N65" s="7"/>
      <c r="O65" s="7"/>
      <c r="P65" s="7"/>
      <c r="Q65" s="7"/>
      <c r="R65" s="7"/>
      <c r="S65" s="7"/>
      <c r="T65" s="7"/>
      <c r="U65" s="7"/>
      <c r="V65" s="7"/>
      <c r="W65" s="7"/>
      <c r="X65" s="7"/>
      <c r="Y65" s="7"/>
      <c r="Z65" s="7"/>
      <c r="AA65" s="7"/>
      <c r="AB65" s="7"/>
      <c r="AC65" s="7"/>
      <c r="AD65" s="7"/>
      <c r="AE65" s="7"/>
      <c r="AF65" s="7"/>
      <c r="AG65" s="7"/>
      <c r="AH65" s="7"/>
      <c r="AI65" s="7"/>
      <c r="AJ65" s="7"/>
      <c r="AK65" s="7"/>
      <c r="AL65" s="7"/>
    </row>
    <row r="66" spans="1:38" ht="12.75" customHeight="1" x14ac:dyDescent="0.3">
      <c r="A66" s="7"/>
      <c r="B66" s="20">
        <f t="shared" si="0"/>
        <v>58</v>
      </c>
      <c r="C66" s="17"/>
      <c r="D66" s="128"/>
      <c r="E66" s="112"/>
      <c r="F66" s="112"/>
      <c r="G66" s="112"/>
      <c r="H66" s="112"/>
      <c r="I66" s="112"/>
      <c r="J66" s="113"/>
      <c r="K66" s="63"/>
      <c r="L66" s="64"/>
      <c r="M66" s="34"/>
      <c r="N66" s="7"/>
      <c r="O66" s="7"/>
      <c r="P66" s="7"/>
      <c r="Q66" s="7"/>
      <c r="R66" s="7"/>
      <c r="S66" s="7"/>
      <c r="T66" s="7"/>
      <c r="U66" s="7"/>
      <c r="V66" s="7"/>
      <c r="W66" s="7"/>
      <c r="X66" s="7"/>
      <c r="Y66" s="7"/>
      <c r="Z66" s="7"/>
      <c r="AA66" s="7"/>
      <c r="AB66" s="7"/>
      <c r="AC66" s="7"/>
      <c r="AD66" s="7"/>
      <c r="AE66" s="7"/>
      <c r="AF66" s="7"/>
      <c r="AG66" s="7"/>
      <c r="AH66" s="7"/>
      <c r="AI66" s="7"/>
      <c r="AJ66" s="7"/>
      <c r="AK66" s="7"/>
      <c r="AL66" s="7"/>
    </row>
    <row r="67" spans="1:38" ht="12.75" customHeight="1" x14ac:dyDescent="0.3">
      <c r="A67" s="7"/>
      <c r="B67" s="20">
        <f t="shared" si="0"/>
        <v>59</v>
      </c>
      <c r="C67" s="17"/>
      <c r="D67" s="128"/>
      <c r="E67" s="112"/>
      <c r="F67" s="112"/>
      <c r="G67" s="112"/>
      <c r="H67" s="112"/>
      <c r="I67" s="112"/>
      <c r="J67" s="113"/>
      <c r="K67" s="63"/>
      <c r="L67" s="64"/>
      <c r="M67" s="34"/>
      <c r="N67" s="7"/>
      <c r="O67" s="7"/>
      <c r="P67" s="7"/>
      <c r="Q67" s="7"/>
      <c r="R67" s="7"/>
      <c r="S67" s="7"/>
      <c r="T67" s="7"/>
      <c r="U67" s="7"/>
      <c r="V67" s="7"/>
      <c r="W67" s="7"/>
      <c r="X67" s="7"/>
      <c r="Y67" s="7"/>
      <c r="Z67" s="7"/>
      <c r="AA67" s="7"/>
      <c r="AB67" s="7"/>
      <c r="AC67" s="7"/>
      <c r="AD67" s="7"/>
      <c r="AE67" s="7"/>
      <c r="AF67" s="7"/>
      <c r="AG67" s="7"/>
      <c r="AH67" s="7"/>
      <c r="AI67" s="7"/>
      <c r="AJ67" s="7"/>
      <c r="AK67" s="7"/>
      <c r="AL67" s="7"/>
    </row>
    <row r="68" spans="1:38" ht="12.75" customHeight="1" x14ac:dyDescent="0.3">
      <c r="A68" s="7"/>
      <c r="B68" s="20">
        <f t="shared" si="0"/>
        <v>60</v>
      </c>
      <c r="C68" s="17"/>
      <c r="D68" s="128"/>
      <c r="E68" s="112"/>
      <c r="F68" s="112"/>
      <c r="G68" s="112"/>
      <c r="H68" s="112"/>
      <c r="I68" s="112"/>
      <c r="J68" s="113"/>
      <c r="K68" s="63"/>
      <c r="L68" s="64"/>
      <c r="M68" s="34"/>
      <c r="N68" s="7"/>
      <c r="O68" s="7"/>
      <c r="P68" s="7"/>
      <c r="Q68" s="7"/>
      <c r="R68" s="7"/>
      <c r="S68" s="7"/>
      <c r="T68" s="7"/>
      <c r="U68" s="7"/>
      <c r="V68" s="7"/>
      <c r="W68" s="7"/>
      <c r="X68" s="7"/>
      <c r="Y68" s="7"/>
      <c r="Z68" s="7"/>
      <c r="AA68" s="7"/>
      <c r="AB68" s="7"/>
      <c r="AC68" s="7"/>
      <c r="AD68" s="7"/>
      <c r="AE68" s="7"/>
      <c r="AF68" s="7"/>
      <c r="AG68" s="7"/>
      <c r="AH68" s="7"/>
      <c r="AI68" s="7"/>
      <c r="AJ68" s="7"/>
      <c r="AK68" s="7"/>
      <c r="AL68" s="7"/>
    </row>
    <row r="69" spans="1:38" ht="12.75" customHeight="1" x14ac:dyDescent="0.3">
      <c r="A69" s="7"/>
      <c r="B69" s="20">
        <f t="shared" si="0"/>
        <v>61</v>
      </c>
      <c r="C69" s="17"/>
      <c r="D69" s="128"/>
      <c r="E69" s="112"/>
      <c r="F69" s="112"/>
      <c r="G69" s="112"/>
      <c r="H69" s="112"/>
      <c r="I69" s="112"/>
      <c r="J69" s="113"/>
      <c r="K69" s="63"/>
      <c r="L69" s="64"/>
      <c r="M69" s="34"/>
      <c r="N69" s="7"/>
      <c r="O69" s="7"/>
      <c r="P69" s="7"/>
      <c r="Q69" s="7"/>
      <c r="R69" s="7"/>
      <c r="S69" s="7"/>
      <c r="T69" s="7"/>
      <c r="U69" s="7"/>
      <c r="V69" s="7"/>
      <c r="W69" s="7"/>
      <c r="X69" s="7"/>
      <c r="Y69" s="7"/>
      <c r="Z69" s="7"/>
      <c r="AA69" s="7"/>
      <c r="AB69" s="7"/>
      <c r="AC69" s="7"/>
      <c r="AD69" s="7"/>
      <c r="AE69" s="7"/>
      <c r="AF69" s="7"/>
      <c r="AG69" s="7"/>
      <c r="AH69" s="7"/>
      <c r="AI69" s="7"/>
      <c r="AJ69" s="7"/>
      <c r="AK69" s="7"/>
      <c r="AL69" s="7"/>
    </row>
    <row r="70" spans="1:38" ht="12.75" customHeight="1" x14ac:dyDescent="0.3">
      <c r="A70" s="7"/>
      <c r="B70" s="20">
        <f t="shared" si="0"/>
        <v>62</v>
      </c>
      <c r="C70" s="17"/>
      <c r="D70" s="128"/>
      <c r="E70" s="112"/>
      <c r="F70" s="112"/>
      <c r="G70" s="112"/>
      <c r="H70" s="112"/>
      <c r="I70" s="112"/>
      <c r="J70" s="113"/>
      <c r="K70" s="63"/>
      <c r="L70" s="64"/>
      <c r="M70" s="34"/>
      <c r="N70" s="7"/>
      <c r="O70" s="7"/>
      <c r="P70" s="7"/>
      <c r="Q70" s="7"/>
      <c r="R70" s="7"/>
      <c r="S70" s="7"/>
      <c r="T70" s="7"/>
      <c r="U70" s="7"/>
      <c r="V70" s="7"/>
      <c r="W70" s="7"/>
      <c r="X70" s="7"/>
      <c r="Y70" s="7"/>
      <c r="Z70" s="7"/>
      <c r="AA70" s="7"/>
      <c r="AB70" s="7"/>
      <c r="AC70" s="7"/>
      <c r="AD70" s="7"/>
      <c r="AE70" s="7"/>
      <c r="AF70" s="7"/>
      <c r="AG70" s="7"/>
      <c r="AH70" s="7"/>
      <c r="AI70" s="7"/>
      <c r="AJ70" s="7"/>
      <c r="AK70" s="7"/>
      <c r="AL70" s="7"/>
    </row>
    <row r="71" spans="1:38" ht="12.75" customHeight="1" x14ac:dyDescent="0.3">
      <c r="A71" s="7"/>
      <c r="B71" s="20">
        <f t="shared" si="0"/>
        <v>63</v>
      </c>
      <c r="C71" s="17"/>
      <c r="D71" s="128"/>
      <c r="E71" s="112"/>
      <c r="F71" s="112"/>
      <c r="G71" s="112"/>
      <c r="H71" s="112"/>
      <c r="I71" s="112"/>
      <c r="J71" s="113"/>
      <c r="K71" s="63"/>
      <c r="L71" s="64"/>
      <c r="M71" s="34"/>
      <c r="N71" s="7"/>
      <c r="O71" s="7"/>
      <c r="P71" s="7"/>
      <c r="Q71" s="7"/>
      <c r="R71" s="7"/>
      <c r="S71" s="7"/>
      <c r="T71" s="7"/>
      <c r="U71" s="7"/>
      <c r="V71" s="7"/>
      <c r="W71" s="7"/>
      <c r="X71" s="7"/>
      <c r="Y71" s="7"/>
      <c r="Z71" s="7"/>
      <c r="AA71" s="7"/>
      <c r="AB71" s="7"/>
      <c r="AC71" s="7"/>
      <c r="AD71" s="7"/>
      <c r="AE71" s="7"/>
      <c r="AF71" s="7"/>
      <c r="AG71" s="7"/>
      <c r="AH71" s="7"/>
      <c r="AI71" s="7"/>
      <c r="AJ71" s="7"/>
      <c r="AK71" s="7"/>
      <c r="AL71" s="7"/>
    </row>
    <row r="72" spans="1:38" ht="12.75" customHeight="1" x14ac:dyDescent="0.3">
      <c r="A72" s="7"/>
      <c r="B72" s="20">
        <f t="shared" si="0"/>
        <v>64</v>
      </c>
      <c r="C72" s="17"/>
      <c r="D72" s="128"/>
      <c r="E72" s="112"/>
      <c r="F72" s="112"/>
      <c r="G72" s="112"/>
      <c r="H72" s="112"/>
      <c r="I72" s="112"/>
      <c r="J72" s="113"/>
      <c r="K72" s="63"/>
      <c r="L72" s="64"/>
      <c r="M72" s="34"/>
      <c r="N72" s="7"/>
      <c r="O72" s="7"/>
      <c r="P72" s="7"/>
      <c r="Q72" s="7"/>
      <c r="R72" s="7"/>
      <c r="S72" s="7"/>
      <c r="T72" s="7"/>
      <c r="U72" s="7"/>
      <c r="V72" s="7"/>
      <c r="W72" s="7"/>
      <c r="X72" s="7"/>
      <c r="Y72" s="7"/>
      <c r="Z72" s="7"/>
      <c r="AA72" s="7"/>
      <c r="AB72" s="7"/>
      <c r="AC72" s="7"/>
      <c r="AD72" s="7"/>
      <c r="AE72" s="7"/>
      <c r="AF72" s="7"/>
      <c r="AG72" s="7"/>
      <c r="AH72" s="7"/>
      <c r="AI72" s="7"/>
      <c r="AJ72" s="7"/>
      <c r="AK72" s="7"/>
      <c r="AL72" s="7"/>
    </row>
    <row r="73" spans="1:38" ht="12.75" customHeight="1" x14ac:dyDescent="0.3">
      <c r="A73" s="7"/>
      <c r="B73" s="20">
        <f t="shared" si="0"/>
        <v>65</v>
      </c>
      <c r="C73" s="17"/>
      <c r="D73" s="128"/>
      <c r="E73" s="112"/>
      <c r="F73" s="112"/>
      <c r="G73" s="112"/>
      <c r="H73" s="112"/>
      <c r="I73" s="112"/>
      <c r="J73" s="113"/>
      <c r="K73" s="63"/>
      <c r="L73" s="64"/>
      <c r="M73" s="34"/>
      <c r="N73" s="7"/>
      <c r="O73" s="7"/>
      <c r="P73" s="7"/>
      <c r="Q73" s="7"/>
      <c r="R73" s="7"/>
      <c r="S73" s="7"/>
      <c r="T73" s="7"/>
      <c r="U73" s="7"/>
      <c r="V73" s="7"/>
      <c r="W73" s="7"/>
      <c r="X73" s="7"/>
      <c r="Y73" s="7"/>
      <c r="Z73" s="7"/>
      <c r="AA73" s="7"/>
      <c r="AB73" s="7"/>
      <c r="AC73" s="7"/>
      <c r="AD73" s="7"/>
      <c r="AE73" s="7"/>
      <c r="AF73" s="7"/>
      <c r="AG73" s="7"/>
      <c r="AH73" s="7"/>
      <c r="AI73" s="7"/>
      <c r="AJ73" s="7"/>
      <c r="AK73" s="7"/>
      <c r="AL73" s="7"/>
    </row>
    <row r="74" spans="1:38" ht="12.75" customHeight="1" x14ac:dyDescent="0.3">
      <c r="A74" s="7"/>
      <c r="B74" s="20">
        <f t="shared" si="0"/>
        <v>66</v>
      </c>
      <c r="C74" s="17"/>
      <c r="D74" s="128"/>
      <c r="E74" s="112"/>
      <c r="F74" s="112"/>
      <c r="G74" s="112"/>
      <c r="H74" s="112"/>
      <c r="I74" s="112"/>
      <c r="J74" s="113"/>
      <c r="K74" s="63"/>
      <c r="L74" s="64"/>
      <c r="M74" s="34"/>
      <c r="N74" s="7"/>
      <c r="O74" s="7"/>
      <c r="P74" s="7"/>
      <c r="Q74" s="7"/>
      <c r="R74" s="7"/>
      <c r="S74" s="7"/>
      <c r="T74" s="7"/>
      <c r="U74" s="7"/>
      <c r="V74" s="7"/>
      <c r="W74" s="7"/>
      <c r="X74" s="7"/>
      <c r="Y74" s="7"/>
      <c r="Z74" s="7"/>
      <c r="AA74" s="7"/>
      <c r="AB74" s="7"/>
      <c r="AC74" s="7"/>
      <c r="AD74" s="7"/>
      <c r="AE74" s="7"/>
      <c r="AF74" s="7"/>
      <c r="AG74" s="7"/>
      <c r="AH74" s="7"/>
      <c r="AI74" s="7"/>
      <c r="AJ74" s="7"/>
      <c r="AK74" s="7"/>
      <c r="AL74" s="7"/>
    </row>
    <row r="75" spans="1:38" ht="12.75" customHeight="1" x14ac:dyDescent="0.3">
      <c r="A75" s="7"/>
      <c r="B75" s="20">
        <f t="shared" si="0"/>
        <v>67</v>
      </c>
      <c r="C75" s="17"/>
      <c r="D75" s="128"/>
      <c r="E75" s="112"/>
      <c r="F75" s="112"/>
      <c r="G75" s="112"/>
      <c r="H75" s="112"/>
      <c r="I75" s="112"/>
      <c r="J75" s="113"/>
      <c r="K75" s="63"/>
      <c r="L75" s="64"/>
      <c r="M75" s="34"/>
      <c r="N75" s="7"/>
      <c r="O75" s="7"/>
      <c r="P75" s="7"/>
      <c r="Q75" s="7"/>
      <c r="R75" s="7"/>
      <c r="S75" s="7"/>
      <c r="T75" s="7"/>
      <c r="U75" s="7"/>
      <c r="V75" s="7"/>
      <c r="W75" s="7"/>
      <c r="X75" s="7"/>
      <c r="Y75" s="7"/>
      <c r="Z75" s="7"/>
      <c r="AA75" s="7"/>
      <c r="AB75" s="7"/>
      <c r="AC75" s="7"/>
      <c r="AD75" s="7"/>
      <c r="AE75" s="7"/>
      <c r="AF75" s="7"/>
      <c r="AG75" s="7"/>
      <c r="AH75" s="7"/>
      <c r="AI75" s="7"/>
      <c r="AJ75" s="7"/>
      <c r="AK75" s="7"/>
      <c r="AL75" s="7"/>
    </row>
    <row r="76" spans="1:38" ht="12.75" customHeight="1" x14ac:dyDescent="0.3">
      <c r="A76" s="7"/>
      <c r="B76" s="20">
        <f t="shared" si="0"/>
        <v>68</v>
      </c>
      <c r="C76" s="17"/>
      <c r="D76" s="128"/>
      <c r="E76" s="112"/>
      <c r="F76" s="112"/>
      <c r="G76" s="112"/>
      <c r="H76" s="112"/>
      <c r="I76" s="112"/>
      <c r="J76" s="113"/>
      <c r="K76" s="63"/>
      <c r="L76" s="64"/>
      <c r="M76" s="34"/>
      <c r="N76" s="7"/>
      <c r="O76" s="7"/>
      <c r="P76" s="7"/>
      <c r="Q76" s="7"/>
      <c r="R76" s="7"/>
      <c r="S76" s="7"/>
      <c r="T76" s="7"/>
      <c r="U76" s="7"/>
      <c r="V76" s="7"/>
      <c r="W76" s="7"/>
      <c r="X76" s="7"/>
      <c r="Y76" s="7"/>
      <c r="Z76" s="7"/>
      <c r="AA76" s="7"/>
      <c r="AB76" s="7"/>
      <c r="AC76" s="7"/>
      <c r="AD76" s="7"/>
      <c r="AE76" s="7"/>
      <c r="AF76" s="7"/>
      <c r="AG76" s="7"/>
      <c r="AH76" s="7"/>
      <c r="AI76" s="7"/>
      <c r="AJ76" s="7"/>
      <c r="AK76" s="7"/>
      <c r="AL76" s="7"/>
    </row>
    <row r="77" spans="1:38" ht="12.75" customHeight="1" x14ac:dyDescent="0.3">
      <c r="A77" s="7"/>
      <c r="B77" s="20">
        <f t="shared" si="0"/>
        <v>69</v>
      </c>
      <c r="C77" s="17"/>
      <c r="D77" s="128"/>
      <c r="E77" s="112"/>
      <c r="F77" s="112"/>
      <c r="G77" s="112"/>
      <c r="H77" s="112"/>
      <c r="I77" s="112"/>
      <c r="J77" s="113"/>
      <c r="K77" s="63"/>
      <c r="L77" s="64"/>
      <c r="M77" s="34"/>
      <c r="N77" s="7"/>
      <c r="O77" s="7"/>
      <c r="P77" s="7"/>
      <c r="Q77" s="7"/>
      <c r="R77" s="7"/>
      <c r="S77" s="7"/>
      <c r="T77" s="7"/>
      <c r="U77" s="7"/>
      <c r="V77" s="7"/>
      <c r="W77" s="7"/>
      <c r="X77" s="7"/>
      <c r="Y77" s="7"/>
      <c r="Z77" s="7"/>
      <c r="AA77" s="7"/>
      <c r="AB77" s="7"/>
      <c r="AC77" s="7"/>
      <c r="AD77" s="7"/>
      <c r="AE77" s="7"/>
      <c r="AF77" s="7"/>
      <c r="AG77" s="7"/>
      <c r="AH77" s="7"/>
      <c r="AI77" s="7"/>
      <c r="AJ77" s="7"/>
      <c r="AK77" s="7"/>
      <c r="AL77" s="7"/>
    </row>
    <row r="78" spans="1:38" ht="12.75" customHeight="1" x14ac:dyDescent="0.3">
      <c r="A78" s="7"/>
      <c r="B78" s="20">
        <f t="shared" si="0"/>
        <v>70</v>
      </c>
      <c r="C78" s="17"/>
      <c r="D78" s="128"/>
      <c r="E78" s="112"/>
      <c r="F78" s="112"/>
      <c r="G78" s="112"/>
      <c r="H78" s="112"/>
      <c r="I78" s="112"/>
      <c r="J78" s="113"/>
      <c r="K78" s="63"/>
      <c r="L78" s="64"/>
      <c r="M78" s="34"/>
      <c r="N78" s="7"/>
      <c r="O78" s="7"/>
      <c r="P78" s="7"/>
      <c r="Q78" s="7"/>
      <c r="R78" s="7"/>
      <c r="S78" s="7"/>
      <c r="T78" s="7"/>
      <c r="U78" s="7"/>
      <c r="V78" s="7"/>
      <c r="W78" s="7"/>
      <c r="X78" s="7"/>
      <c r="Y78" s="7"/>
      <c r="Z78" s="7"/>
      <c r="AA78" s="7"/>
      <c r="AB78" s="7"/>
      <c r="AC78" s="7"/>
      <c r="AD78" s="7"/>
      <c r="AE78" s="7"/>
      <c r="AF78" s="7"/>
      <c r="AG78" s="7"/>
      <c r="AH78" s="7"/>
      <c r="AI78" s="7"/>
      <c r="AJ78" s="7"/>
      <c r="AK78" s="7"/>
      <c r="AL78" s="7"/>
    </row>
    <row r="79" spans="1:38" ht="12.75" customHeight="1" x14ac:dyDescent="0.3">
      <c r="A79" s="7"/>
      <c r="B79" s="20">
        <f t="shared" si="0"/>
        <v>71</v>
      </c>
      <c r="C79" s="17"/>
      <c r="D79" s="128"/>
      <c r="E79" s="112"/>
      <c r="F79" s="112"/>
      <c r="G79" s="112"/>
      <c r="H79" s="112"/>
      <c r="I79" s="112"/>
      <c r="J79" s="113"/>
      <c r="K79" s="63"/>
      <c r="L79" s="64"/>
      <c r="M79" s="34"/>
      <c r="N79" s="7"/>
      <c r="O79" s="7"/>
      <c r="P79" s="7"/>
      <c r="Q79" s="7"/>
      <c r="R79" s="7"/>
      <c r="S79" s="7"/>
      <c r="T79" s="7"/>
      <c r="U79" s="7"/>
      <c r="V79" s="7"/>
      <c r="W79" s="7"/>
      <c r="X79" s="7"/>
      <c r="Y79" s="7"/>
      <c r="Z79" s="7"/>
      <c r="AA79" s="7"/>
      <c r="AB79" s="7"/>
      <c r="AC79" s="7"/>
      <c r="AD79" s="7"/>
      <c r="AE79" s="7"/>
      <c r="AF79" s="7"/>
      <c r="AG79" s="7"/>
      <c r="AH79" s="7"/>
      <c r="AI79" s="7"/>
      <c r="AJ79" s="7"/>
      <c r="AK79" s="7"/>
      <c r="AL79" s="7"/>
    </row>
    <row r="80" spans="1:38" ht="12.75" customHeight="1" x14ac:dyDescent="0.3">
      <c r="A80" s="7"/>
      <c r="B80" s="20">
        <f t="shared" si="0"/>
        <v>72</v>
      </c>
      <c r="C80" s="17"/>
      <c r="D80" s="128"/>
      <c r="E80" s="112"/>
      <c r="F80" s="112"/>
      <c r="G80" s="112"/>
      <c r="H80" s="112"/>
      <c r="I80" s="112"/>
      <c r="J80" s="113"/>
      <c r="K80" s="63"/>
      <c r="L80" s="64"/>
      <c r="M80" s="34"/>
      <c r="N80" s="7"/>
      <c r="O80" s="7"/>
      <c r="P80" s="7"/>
      <c r="Q80" s="7"/>
      <c r="R80" s="7"/>
      <c r="S80" s="7"/>
      <c r="T80" s="7"/>
      <c r="U80" s="7"/>
      <c r="V80" s="7"/>
      <c r="W80" s="7"/>
      <c r="X80" s="7"/>
      <c r="Y80" s="7"/>
      <c r="Z80" s="7"/>
      <c r="AA80" s="7"/>
      <c r="AB80" s="7"/>
      <c r="AC80" s="7"/>
      <c r="AD80" s="7"/>
      <c r="AE80" s="7"/>
      <c r="AF80" s="7"/>
      <c r="AG80" s="7"/>
      <c r="AH80" s="7"/>
      <c r="AI80" s="7"/>
      <c r="AJ80" s="7"/>
      <c r="AK80" s="7"/>
      <c r="AL80" s="7"/>
    </row>
    <row r="81" spans="1:38" ht="12.75" customHeight="1" x14ac:dyDescent="0.3">
      <c r="A81" s="7"/>
      <c r="B81" s="20">
        <f t="shared" si="0"/>
        <v>73</v>
      </c>
      <c r="C81" s="17"/>
      <c r="D81" s="128"/>
      <c r="E81" s="112"/>
      <c r="F81" s="112"/>
      <c r="G81" s="112"/>
      <c r="H81" s="112"/>
      <c r="I81" s="112"/>
      <c r="J81" s="113"/>
      <c r="K81" s="63"/>
      <c r="L81" s="64"/>
      <c r="M81" s="34"/>
      <c r="N81" s="7"/>
      <c r="O81" s="7"/>
      <c r="P81" s="7"/>
      <c r="Q81" s="7"/>
      <c r="R81" s="7"/>
      <c r="S81" s="7"/>
      <c r="T81" s="7"/>
      <c r="U81" s="7"/>
      <c r="V81" s="7"/>
      <c r="W81" s="7"/>
      <c r="X81" s="7"/>
      <c r="Y81" s="7"/>
      <c r="Z81" s="7"/>
      <c r="AA81" s="7"/>
      <c r="AB81" s="7"/>
      <c r="AC81" s="7"/>
      <c r="AD81" s="7"/>
      <c r="AE81" s="7"/>
      <c r="AF81" s="7"/>
      <c r="AG81" s="7"/>
      <c r="AH81" s="7"/>
      <c r="AI81" s="7"/>
      <c r="AJ81" s="7"/>
      <c r="AK81" s="7"/>
      <c r="AL81" s="7"/>
    </row>
    <row r="82" spans="1:38" ht="12.75" customHeight="1" x14ac:dyDescent="0.3">
      <c r="A82" s="7"/>
      <c r="B82" s="20">
        <f t="shared" si="0"/>
        <v>74</v>
      </c>
      <c r="C82" s="17"/>
      <c r="D82" s="128"/>
      <c r="E82" s="112"/>
      <c r="F82" s="112"/>
      <c r="G82" s="112"/>
      <c r="H82" s="112"/>
      <c r="I82" s="112"/>
      <c r="J82" s="113"/>
      <c r="K82" s="63"/>
      <c r="L82" s="64"/>
      <c r="M82" s="34"/>
      <c r="N82" s="7"/>
      <c r="O82" s="7"/>
      <c r="P82" s="7"/>
      <c r="Q82" s="7"/>
      <c r="R82" s="7"/>
      <c r="S82" s="7"/>
      <c r="T82" s="7"/>
      <c r="U82" s="7"/>
      <c r="V82" s="7"/>
      <c r="W82" s="7"/>
      <c r="X82" s="7"/>
      <c r="Y82" s="7"/>
      <c r="Z82" s="7"/>
      <c r="AA82" s="7"/>
      <c r="AB82" s="7"/>
      <c r="AC82" s="7"/>
      <c r="AD82" s="7"/>
      <c r="AE82" s="7"/>
      <c r="AF82" s="7"/>
      <c r="AG82" s="7"/>
      <c r="AH82" s="7"/>
      <c r="AI82" s="7"/>
      <c r="AJ82" s="7"/>
      <c r="AK82" s="7"/>
      <c r="AL82" s="7"/>
    </row>
    <row r="83" spans="1:38" ht="12.75" customHeight="1" x14ac:dyDescent="0.3">
      <c r="A83" s="7"/>
      <c r="B83" s="20">
        <f t="shared" si="0"/>
        <v>75</v>
      </c>
      <c r="C83" s="17"/>
      <c r="D83" s="128"/>
      <c r="E83" s="112"/>
      <c r="F83" s="112"/>
      <c r="G83" s="112"/>
      <c r="H83" s="112"/>
      <c r="I83" s="112"/>
      <c r="J83" s="113"/>
      <c r="K83" s="63"/>
      <c r="L83" s="64"/>
      <c r="M83" s="34"/>
      <c r="N83" s="7"/>
      <c r="O83" s="7"/>
      <c r="P83" s="7"/>
      <c r="Q83" s="7"/>
      <c r="R83" s="7"/>
      <c r="S83" s="7"/>
      <c r="T83" s="7"/>
      <c r="U83" s="7"/>
      <c r="V83" s="7"/>
      <c r="W83" s="7"/>
      <c r="X83" s="7"/>
      <c r="Y83" s="7"/>
      <c r="Z83" s="7"/>
      <c r="AA83" s="7"/>
      <c r="AB83" s="7"/>
      <c r="AC83" s="7"/>
      <c r="AD83" s="7"/>
      <c r="AE83" s="7"/>
      <c r="AF83" s="7"/>
      <c r="AG83" s="7"/>
      <c r="AH83" s="7"/>
      <c r="AI83" s="7"/>
      <c r="AJ83" s="7"/>
      <c r="AK83" s="7"/>
      <c r="AL83" s="7"/>
    </row>
    <row r="84" spans="1:38" ht="12.75" customHeight="1" x14ac:dyDescent="0.3">
      <c r="A84" s="7"/>
      <c r="B84" s="20">
        <f t="shared" si="0"/>
        <v>76</v>
      </c>
      <c r="C84" s="17"/>
      <c r="D84" s="128"/>
      <c r="E84" s="112"/>
      <c r="F84" s="112"/>
      <c r="G84" s="112"/>
      <c r="H84" s="112"/>
      <c r="I84" s="112"/>
      <c r="J84" s="113"/>
      <c r="K84" s="63"/>
      <c r="L84" s="64"/>
      <c r="M84" s="34"/>
      <c r="N84" s="7"/>
      <c r="O84" s="7"/>
      <c r="P84" s="7"/>
      <c r="Q84" s="7"/>
      <c r="R84" s="7"/>
      <c r="S84" s="7"/>
      <c r="T84" s="7"/>
      <c r="U84" s="7"/>
      <c r="V84" s="7"/>
      <c r="W84" s="7"/>
      <c r="X84" s="7"/>
      <c r="Y84" s="7"/>
      <c r="Z84" s="7"/>
      <c r="AA84" s="7"/>
      <c r="AB84" s="7"/>
      <c r="AC84" s="7"/>
      <c r="AD84" s="7"/>
      <c r="AE84" s="7"/>
      <c r="AF84" s="7"/>
      <c r="AG84" s="7"/>
      <c r="AH84" s="7"/>
      <c r="AI84" s="7"/>
      <c r="AJ84" s="7"/>
      <c r="AK84" s="7"/>
      <c r="AL84" s="7"/>
    </row>
    <row r="85" spans="1:38" ht="12.75" customHeight="1" x14ac:dyDescent="0.3">
      <c r="A85" s="7"/>
      <c r="B85" s="20">
        <f t="shared" si="0"/>
        <v>77</v>
      </c>
      <c r="C85" s="17"/>
      <c r="D85" s="128"/>
      <c r="E85" s="112"/>
      <c r="F85" s="112"/>
      <c r="G85" s="112"/>
      <c r="H85" s="112"/>
      <c r="I85" s="112"/>
      <c r="J85" s="113"/>
      <c r="K85" s="63"/>
      <c r="L85" s="64"/>
      <c r="M85" s="34"/>
      <c r="N85" s="7"/>
      <c r="O85" s="7"/>
      <c r="P85" s="7"/>
      <c r="Q85" s="7"/>
      <c r="R85" s="7"/>
      <c r="S85" s="7"/>
      <c r="T85" s="7"/>
      <c r="U85" s="7"/>
      <c r="V85" s="7"/>
      <c r="W85" s="7"/>
      <c r="X85" s="7"/>
      <c r="Y85" s="7"/>
      <c r="Z85" s="7"/>
      <c r="AA85" s="7"/>
      <c r="AB85" s="7"/>
      <c r="AC85" s="7"/>
      <c r="AD85" s="7"/>
      <c r="AE85" s="7"/>
      <c r="AF85" s="7"/>
      <c r="AG85" s="7"/>
      <c r="AH85" s="7"/>
      <c r="AI85" s="7"/>
      <c r="AJ85" s="7"/>
      <c r="AK85" s="7"/>
      <c r="AL85" s="7"/>
    </row>
    <row r="86" spans="1:38" ht="12.75" customHeight="1" x14ac:dyDescent="0.3">
      <c r="A86" s="7"/>
      <c r="B86" s="20">
        <f t="shared" si="0"/>
        <v>78</v>
      </c>
      <c r="C86" s="17"/>
      <c r="D86" s="128"/>
      <c r="E86" s="112"/>
      <c r="F86" s="112"/>
      <c r="G86" s="112"/>
      <c r="H86" s="112"/>
      <c r="I86" s="112"/>
      <c r="J86" s="113"/>
      <c r="K86" s="63"/>
      <c r="L86" s="64"/>
      <c r="M86" s="34"/>
      <c r="N86" s="7"/>
      <c r="O86" s="7"/>
      <c r="P86" s="7"/>
      <c r="Q86" s="7"/>
      <c r="R86" s="7"/>
      <c r="S86" s="7"/>
      <c r="T86" s="7"/>
      <c r="U86" s="7"/>
      <c r="V86" s="7"/>
      <c r="W86" s="7"/>
      <c r="X86" s="7"/>
      <c r="Y86" s="7"/>
      <c r="Z86" s="7"/>
      <c r="AA86" s="7"/>
      <c r="AB86" s="7"/>
      <c r="AC86" s="7"/>
      <c r="AD86" s="7"/>
      <c r="AE86" s="7"/>
      <c r="AF86" s="7"/>
      <c r="AG86" s="7"/>
      <c r="AH86" s="7"/>
      <c r="AI86" s="7"/>
      <c r="AJ86" s="7"/>
      <c r="AK86" s="7"/>
      <c r="AL86" s="7"/>
    </row>
    <row r="87" spans="1:38" ht="12.75" customHeight="1" x14ac:dyDescent="0.3">
      <c r="A87" s="7"/>
      <c r="B87" s="20">
        <f t="shared" si="0"/>
        <v>79</v>
      </c>
      <c r="C87" s="17"/>
      <c r="D87" s="128"/>
      <c r="E87" s="112"/>
      <c r="F87" s="112"/>
      <c r="G87" s="112"/>
      <c r="H87" s="112"/>
      <c r="I87" s="112"/>
      <c r="J87" s="113"/>
      <c r="K87" s="63"/>
      <c r="L87" s="64"/>
      <c r="M87" s="34"/>
      <c r="N87" s="7"/>
      <c r="O87" s="7"/>
      <c r="P87" s="7"/>
      <c r="Q87" s="7"/>
      <c r="R87" s="7"/>
      <c r="S87" s="7"/>
      <c r="T87" s="7"/>
      <c r="U87" s="7"/>
      <c r="V87" s="7"/>
      <c r="W87" s="7"/>
      <c r="X87" s="7"/>
      <c r="Y87" s="7"/>
      <c r="Z87" s="7"/>
      <c r="AA87" s="7"/>
      <c r="AB87" s="7"/>
      <c r="AC87" s="7"/>
      <c r="AD87" s="7"/>
      <c r="AE87" s="7"/>
      <c r="AF87" s="7"/>
      <c r="AG87" s="7"/>
      <c r="AH87" s="7"/>
      <c r="AI87" s="7"/>
      <c r="AJ87" s="7"/>
      <c r="AK87" s="7"/>
      <c r="AL87" s="7"/>
    </row>
    <row r="88" spans="1:38" ht="12.75" customHeight="1" x14ac:dyDescent="0.3">
      <c r="A88" s="7"/>
      <c r="B88" s="20">
        <f t="shared" si="0"/>
        <v>80</v>
      </c>
      <c r="C88" s="17"/>
      <c r="D88" s="128"/>
      <c r="E88" s="112"/>
      <c r="F88" s="112"/>
      <c r="G88" s="112"/>
      <c r="H88" s="112"/>
      <c r="I88" s="112"/>
      <c r="J88" s="113"/>
      <c r="K88" s="63"/>
      <c r="L88" s="64"/>
      <c r="M88" s="34"/>
      <c r="N88" s="7"/>
      <c r="O88" s="7"/>
      <c r="P88" s="7"/>
      <c r="Q88" s="7"/>
      <c r="R88" s="7"/>
      <c r="S88" s="7"/>
      <c r="T88" s="7"/>
      <c r="U88" s="7"/>
      <c r="V88" s="7"/>
      <c r="W88" s="7"/>
      <c r="X88" s="7"/>
      <c r="Y88" s="7"/>
      <c r="Z88" s="7"/>
      <c r="AA88" s="7"/>
      <c r="AB88" s="7"/>
      <c r="AC88" s="7"/>
      <c r="AD88" s="7"/>
      <c r="AE88" s="7"/>
      <c r="AF88" s="7"/>
      <c r="AG88" s="7"/>
      <c r="AH88" s="7"/>
      <c r="AI88" s="7"/>
      <c r="AJ88" s="7"/>
      <c r="AK88" s="7"/>
      <c r="AL88" s="7"/>
    </row>
    <row r="89" spans="1:38" ht="12.75" customHeight="1" x14ac:dyDescent="0.3">
      <c r="A89" s="7"/>
      <c r="B89" s="20">
        <f t="shared" si="0"/>
        <v>81</v>
      </c>
      <c r="C89" s="17"/>
      <c r="D89" s="128"/>
      <c r="E89" s="112"/>
      <c r="F89" s="112"/>
      <c r="G89" s="112"/>
      <c r="H89" s="112"/>
      <c r="I89" s="112"/>
      <c r="J89" s="113"/>
      <c r="K89" s="63"/>
      <c r="L89" s="64"/>
      <c r="M89" s="34"/>
      <c r="N89" s="7"/>
      <c r="O89" s="7"/>
      <c r="P89" s="7"/>
      <c r="Q89" s="7"/>
      <c r="R89" s="7"/>
      <c r="S89" s="7"/>
      <c r="T89" s="7"/>
      <c r="U89" s="7"/>
      <c r="V89" s="7"/>
      <c r="W89" s="7"/>
      <c r="X89" s="7"/>
      <c r="Y89" s="7"/>
      <c r="Z89" s="7"/>
      <c r="AA89" s="7"/>
      <c r="AB89" s="7"/>
      <c r="AC89" s="7"/>
      <c r="AD89" s="7"/>
      <c r="AE89" s="7"/>
      <c r="AF89" s="7"/>
      <c r="AG89" s="7"/>
      <c r="AH89" s="7"/>
      <c r="AI89" s="7"/>
      <c r="AJ89" s="7"/>
      <c r="AK89" s="7"/>
      <c r="AL89" s="7"/>
    </row>
    <row r="90" spans="1:38" ht="12.75" customHeight="1" x14ac:dyDescent="0.3">
      <c r="A90" s="7"/>
      <c r="B90" s="20">
        <f t="shared" si="0"/>
        <v>82</v>
      </c>
      <c r="C90" s="17"/>
      <c r="D90" s="128"/>
      <c r="E90" s="112"/>
      <c r="F90" s="112"/>
      <c r="G90" s="112"/>
      <c r="H90" s="112"/>
      <c r="I90" s="112"/>
      <c r="J90" s="113"/>
      <c r="K90" s="63"/>
      <c r="L90" s="64"/>
      <c r="M90" s="34"/>
      <c r="N90" s="7"/>
      <c r="O90" s="7"/>
      <c r="P90" s="7"/>
      <c r="Q90" s="7"/>
      <c r="R90" s="7"/>
      <c r="S90" s="7"/>
      <c r="T90" s="7"/>
      <c r="U90" s="7"/>
      <c r="V90" s="7"/>
      <c r="W90" s="7"/>
      <c r="X90" s="7"/>
      <c r="Y90" s="7"/>
      <c r="Z90" s="7"/>
      <c r="AA90" s="7"/>
      <c r="AB90" s="7"/>
      <c r="AC90" s="7"/>
      <c r="AD90" s="7"/>
      <c r="AE90" s="7"/>
      <c r="AF90" s="7"/>
      <c r="AG90" s="7"/>
      <c r="AH90" s="7"/>
      <c r="AI90" s="7"/>
      <c r="AJ90" s="7"/>
      <c r="AK90" s="7"/>
      <c r="AL90" s="7"/>
    </row>
    <row r="91" spans="1:38" ht="12.75" customHeight="1" x14ac:dyDescent="0.3">
      <c r="A91" s="7"/>
      <c r="B91" s="20">
        <f t="shared" si="0"/>
        <v>83</v>
      </c>
      <c r="C91" s="17"/>
      <c r="D91" s="128"/>
      <c r="E91" s="112"/>
      <c r="F91" s="112"/>
      <c r="G91" s="112"/>
      <c r="H91" s="112"/>
      <c r="I91" s="112"/>
      <c r="J91" s="113"/>
      <c r="K91" s="63"/>
      <c r="L91" s="64"/>
      <c r="M91" s="34"/>
      <c r="N91" s="7"/>
      <c r="O91" s="7"/>
      <c r="P91" s="7"/>
      <c r="Q91" s="7"/>
      <c r="R91" s="7"/>
      <c r="S91" s="7"/>
      <c r="T91" s="7"/>
      <c r="U91" s="7"/>
      <c r="V91" s="7"/>
      <c r="W91" s="7"/>
      <c r="X91" s="7"/>
      <c r="Y91" s="7"/>
      <c r="Z91" s="7"/>
      <c r="AA91" s="7"/>
      <c r="AB91" s="7"/>
      <c r="AC91" s="7"/>
      <c r="AD91" s="7"/>
      <c r="AE91" s="7"/>
      <c r="AF91" s="7"/>
      <c r="AG91" s="7"/>
      <c r="AH91" s="7"/>
      <c r="AI91" s="7"/>
      <c r="AJ91" s="7"/>
      <c r="AK91" s="7"/>
      <c r="AL91" s="7"/>
    </row>
    <row r="92" spans="1:38" ht="12.75" customHeight="1" x14ac:dyDescent="0.3">
      <c r="A92" s="7"/>
      <c r="B92" s="20">
        <f t="shared" si="0"/>
        <v>84</v>
      </c>
      <c r="C92" s="17"/>
      <c r="D92" s="128"/>
      <c r="E92" s="112"/>
      <c r="F92" s="112"/>
      <c r="G92" s="112"/>
      <c r="H92" s="112"/>
      <c r="I92" s="112"/>
      <c r="J92" s="113"/>
      <c r="K92" s="63"/>
      <c r="L92" s="64"/>
      <c r="M92" s="34"/>
      <c r="N92" s="7"/>
      <c r="O92" s="7"/>
      <c r="P92" s="7"/>
      <c r="Q92" s="7"/>
      <c r="R92" s="7"/>
      <c r="S92" s="7"/>
      <c r="T92" s="7"/>
      <c r="U92" s="7"/>
      <c r="V92" s="7"/>
      <c r="W92" s="7"/>
      <c r="X92" s="7"/>
      <c r="Y92" s="7"/>
      <c r="Z92" s="7"/>
      <c r="AA92" s="7"/>
      <c r="AB92" s="7"/>
      <c r="AC92" s="7"/>
      <c r="AD92" s="7"/>
      <c r="AE92" s="7"/>
      <c r="AF92" s="7"/>
      <c r="AG92" s="7"/>
      <c r="AH92" s="7"/>
      <c r="AI92" s="7"/>
      <c r="AJ92" s="7"/>
      <c r="AK92" s="7"/>
      <c r="AL92" s="7"/>
    </row>
    <row r="93" spans="1:38" ht="12.75" customHeight="1" x14ac:dyDescent="0.3">
      <c r="A93" s="7"/>
      <c r="B93" s="20">
        <f t="shared" si="0"/>
        <v>85</v>
      </c>
      <c r="C93" s="17"/>
      <c r="D93" s="128"/>
      <c r="E93" s="112"/>
      <c r="F93" s="112"/>
      <c r="G93" s="112"/>
      <c r="H93" s="112"/>
      <c r="I93" s="112"/>
      <c r="J93" s="113"/>
      <c r="K93" s="63"/>
      <c r="L93" s="64"/>
      <c r="M93" s="34"/>
      <c r="N93" s="7"/>
      <c r="O93" s="7"/>
      <c r="P93" s="7"/>
      <c r="Q93" s="7"/>
      <c r="R93" s="7"/>
      <c r="S93" s="7"/>
      <c r="T93" s="7"/>
      <c r="U93" s="7"/>
      <c r="V93" s="7"/>
      <c r="W93" s="7"/>
      <c r="X93" s="7"/>
      <c r="Y93" s="7"/>
      <c r="Z93" s="7"/>
      <c r="AA93" s="7"/>
      <c r="AB93" s="7"/>
      <c r="AC93" s="7"/>
      <c r="AD93" s="7"/>
      <c r="AE93" s="7"/>
      <c r="AF93" s="7"/>
      <c r="AG93" s="7"/>
      <c r="AH93" s="7"/>
      <c r="AI93" s="7"/>
      <c r="AJ93" s="7"/>
      <c r="AK93" s="7"/>
      <c r="AL93" s="7"/>
    </row>
    <row r="94" spans="1:38" ht="12.75" customHeight="1" x14ac:dyDescent="0.3">
      <c r="A94" s="7"/>
      <c r="B94" s="20">
        <f t="shared" si="0"/>
        <v>86</v>
      </c>
      <c r="C94" s="17"/>
      <c r="D94" s="128"/>
      <c r="E94" s="112"/>
      <c r="F94" s="112"/>
      <c r="G94" s="112"/>
      <c r="H94" s="112"/>
      <c r="I94" s="112"/>
      <c r="J94" s="113"/>
      <c r="K94" s="63"/>
      <c r="L94" s="64"/>
      <c r="M94" s="34"/>
      <c r="N94" s="7"/>
      <c r="O94" s="7"/>
      <c r="P94" s="7"/>
      <c r="Q94" s="7"/>
      <c r="R94" s="7"/>
      <c r="S94" s="7"/>
      <c r="T94" s="7"/>
      <c r="U94" s="7"/>
      <c r="V94" s="7"/>
      <c r="W94" s="7"/>
      <c r="X94" s="7"/>
      <c r="Y94" s="7"/>
      <c r="Z94" s="7"/>
      <c r="AA94" s="7"/>
      <c r="AB94" s="7"/>
      <c r="AC94" s="7"/>
      <c r="AD94" s="7"/>
      <c r="AE94" s="7"/>
      <c r="AF94" s="7"/>
      <c r="AG94" s="7"/>
      <c r="AH94" s="7"/>
      <c r="AI94" s="7"/>
      <c r="AJ94" s="7"/>
      <c r="AK94" s="7"/>
      <c r="AL94" s="7"/>
    </row>
    <row r="95" spans="1:38" ht="12.75" customHeight="1" x14ac:dyDescent="0.3">
      <c r="A95" s="7"/>
      <c r="B95" s="20">
        <f t="shared" si="0"/>
        <v>87</v>
      </c>
      <c r="C95" s="17"/>
      <c r="D95" s="128"/>
      <c r="E95" s="112"/>
      <c r="F95" s="112"/>
      <c r="G95" s="112"/>
      <c r="H95" s="112"/>
      <c r="I95" s="112"/>
      <c r="J95" s="113"/>
      <c r="K95" s="63"/>
      <c r="L95" s="64"/>
      <c r="M95" s="34"/>
      <c r="N95" s="7"/>
      <c r="O95" s="7"/>
      <c r="P95" s="7"/>
      <c r="Q95" s="7"/>
      <c r="R95" s="7"/>
      <c r="S95" s="7"/>
      <c r="T95" s="7"/>
      <c r="U95" s="7"/>
      <c r="V95" s="7"/>
      <c r="W95" s="7"/>
      <c r="X95" s="7"/>
      <c r="Y95" s="7"/>
      <c r="Z95" s="7"/>
      <c r="AA95" s="7"/>
      <c r="AB95" s="7"/>
      <c r="AC95" s="7"/>
      <c r="AD95" s="7"/>
      <c r="AE95" s="7"/>
      <c r="AF95" s="7"/>
      <c r="AG95" s="7"/>
      <c r="AH95" s="7"/>
      <c r="AI95" s="7"/>
      <c r="AJ95" s="7"/>
      <c r="AK95" s="7"/>
      <c r="AL95" s="7"/>
    </row>
    <row r="96" spans="1:38" ht="12.75" customHeight="1" x14ac:dyDescent="0.3">
      <c r="A96" s="7"/>
      <c r="B96" s="20">
        <f t="shared" si="0"/>
        <v>88</v>
      </c>
      <c r="C96" s="17"/>
      <c r="D96" s="128"/>
      <c r="E96" s="112"/>
      <c r="F96" s="112"/>
      <c r="G96" s="112"/>
      <c r="H96" s="112"/>
      <c r="I96" s="112"/>
      <c r="J96" s="113"/>
      <c r="K96" s="63"/>
      <c r="L96" s="64"/>
      <c r="M96" s="34"/>
      <c r="N96" s="7"/>
      <c r="O96" s="7"/>
      <c r="P96" s="7"/>
      <c r="Q96" s="7"/>
      <c r="R96" s="7"/>
      <c r="S96" s="7"/>
      <c r="T96" s="7"/>
      <c r="U96" s="7"/>
      <c r="V96" s="7"/>
      <c r="W96" s="7"/>
      <c r="X96" s="7"/>
      <c r="Y96" s="7"/>
      <c r="Z96" s="7"/>
      <c r="AA96" s="7"/>
      <c r="AB96" s="7"/>
      <c r="AC96" s="7"/>
      <c r="AD96" s="7"/>
      <c r="AE96" s="7"/>
      <c r="AF96" s="7"/>
      <c r="AG96" s="7"/>
      <c r="AH96" s="7"/>
      <c r="AI96" s="7"/>
      <c r="AJ96" s="7"/>
      <c r="AK96" s="7"/>
      <c r="AL96" s="7"/>
    </row>
    <row r="97" spans="1:38" ht="12.75" customHeight="1" x14ac:dyDescent="0.3">
      <c r="A97" s="7"/>
      <c r="B97" s="20">
        <f t="shared" si="0"/>
        <v>89</v>
      </c>
      <c r="C97" s="17"/>
      <c r="D97" s="128"/>
      <c r="E97" s="112"/>
      <c r="F97" s="112"/>
      <c r="G97" s="112"/>
      <c r="H97" s="112"/>
      <c r="I97" s="112"/>
      <c r="J97" s="113"/>
      <c r="K97" s="63"/>
      <c r="L97" s="64"/>
      <c r="M97" s="34"/>
      <c r="N97" s="7"/>
      <c r="O97" s="7"/>
      <c r="P97" s="7"/>
      <c r="Q97" s="7"/>
      <c r="R97" s="7"/>
      <c r="S97" s="7"/>
      <c r="T97" s="7"/>
      <c r="U97" s="7"/>
      <c r="V97" s="7"/>
      <c r="W97" s="7"/>
      <c r="X97" s="7"/>
      <c r="Y97" s="7"/>
      <c r="Z97" s="7"/>
      <c r="AA97" s="7"/>
      <c r="AB97" s="7"/>
      <c r="AC97" s="7"/>
      <c r="AD97" s="7"/>
      <c r="AE97" s="7"/>
      <c r="AF97" s="7"/>
      <c r="AG97" s="7"/>
      <c r="AH97" s="7"/>
      <c r="AI97" s="7"/>
      <c r="AJ97" s="7"/>
      <c r="AK97" s="7"/>
      <c r="AL97" s="7"/>
    </row>
    <row r="98" spans="1:38" ht="12.75" customHeight="1" x14ac:dyDescent="0.3">
      <c r="A98" s="7"/>
      <c r="B98" s="20">
        <f t="shared" si="0"/>
        <v>90</v>
      </c>
      <c r="C98" s="17"/>
      <c r="D98" s="128"/>
      <c r="E98" s="112"/>
      <c r="F98" s="112"/>
      <c r="G98" s="112"/>
      <c r="H98" s="112"/>
      <c r="I98" s="112"/>
      <c r="J98" s="113"/>
      <c r="K98" s="63"/>
      <c r="L98" s="64"/>
      <c r="M98" s="34"/>
      <c r="N98" s="7"/>
      <c r="O98" s="7"/>
      <c r="P98" s="7"/>
      <c r="Q98" s="7"/>
      <c r="R98" s="7"/>
      <c r="S98" s="7"/>
      <c r="T98" s="7"/>
      <c r="U98" s="7"/>
      <c r="V98" s="7"/>
      <c r="W98" s="7"/>
      <c r="X98" s="7"/>
      <c r="Y98" s="7"/>
      <c r="Z98" s="7"/>
      <c r="AA98" s="7"/>
      <c r="AB98" s="7"/>
      <c r="AC98" s="7"/>
      <c r="AD98" s="7"/>
      <c r="AE98" s="7"/>
      <c r="AF98" s="7"/>
      <c r="AG98" s="7"/>
      <c r="AH98" s="7"/>
      <c r="AI98" s="7"/>
      <c r="AJ98" s="7"/>
      <c r="AK98" s="7"/>
      <c r="AL98" s="7"/>
    </row>
    <row r="99" spans="1:38" ht="12.75" customHeight="1" x14ac:dyDescent="0.3">
      <c r="A99" s="7"/>
      <c r="B99" s="20">
        <f t="shared" si="0"/>
        <v>91</v>
      </c>
      <c r="C99" s="17"/>
      <c r="D99" s="128"/>
      <c r="E99" s="112"/>
      <c r="F99" s="112"/>
      <c r="G99" s="112"/>
      <c r="H99" s="112"/>
      <c r="I99" s="112"/>
      <c r="J99" s="113"/>
      <c r="K99" s="63"/>
      <c r="L99" s="64"/>
      <c r="M99" s="34"/>
      <c r="N99" s="7"/>
      <c r="O99" s="7"/>
      <c r="P99" s="7"/>
      <c r="Q99" s="7"/>
      <c r="R99" s="7"/>
      <c r="S99" s="7"/>
      <c r="T99" s="7"/>
      <c r="U99" s="7"/>
      <c r="V99" s="7"/>
      <c r="W99" s="7"/>
      <c r="X99" s="7"/>
      <c r="Y99" s="7"/>
      <c r="Z99" s="7"/>
      <c r="AA99" s="7"/>
      <c r="AB99" s="7"/>
      <c r="AC99" s="7"/>
      <c r="AD99" s="7"/>
      <c r="AE99" s="7"/>
      <c r="AF99" s="7"/>
      <c r="AG99" s="7"/>
      <c r="AH99" s="7"/>
      <c r="AI99" s="7"/>
      <c r="AJ99" s="7"/>
      <c r="AK99" s="7"/>
      <c r="AL99" s="7"/>
    </row>
    <row r="100" spans="1:38" ht="12.75" customHeight="1" x14ac:dyDescent="0.3">
      <c r="A100" s="7"/>
      <c r="B100" s="20">
        <f t="shared" si="0"/>
        <v>92</v>
      </c>
      <c r="C100" s="17"/>
      <c r="D100" s="128"/>
      <c r="E100" s="112"/>
      <c r="F100" s="112"/>
      <c r="G100" s="112"/>
      <c r="H100" s="112"/>
      <c r="I100" s="112"/>
      <c r="J100" s="113"/>
      <c r="K100" s="63"/>
      <c r="L100" s="64"/>
      <c r="M100" s="34"/>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row>
    <row r="101" spans="1:38" ht="12.75" customHeight="1" x14ac:dyDescent="0.3">
      <c r="A101" s="7"/>
      <c r="B101" s="20">
        <f t="shared" si="0"/>
        <v>93</v>
      </c>
      <c r="C101" s="17"/>
      <c r="D101" s="128"/>
      <c r="E101" s="112"/>
      <c r="F101" s="112"/>
      <c r="G101" s="112"/>
      <c r="H101" s="112"/>
      <c r="I101" s="112"/>
      <c r="J101" s="113"/>
      <c r="K101" s="63"/>
      <c r="L101" s="64"/>
      <c r="M101" s="34"/>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row>
    <row r="102" spans="1:38" ht="12.75" customHeight="1" x14ac:dyDescent="0.3">
      <c r="A102" s="7"/>
      <c r="B102" s="20">
        <f t="shared" si="0"/>
        <v>94</v>
      </c>
      <c r="C102" s="17"/>
      <c r="D102" s="128"/>
      <c r="E102" s="112"/>
      <c r="F102" s="112"/>
      <c r="G102" s="112"/>
      <c r="H102" s="112"/>
      <c r="I102" s="112"/>
      <c r="J102" s="113"/>
      <c r="K102" s="63"/>
      <c r="L102" s="64"/>
      <c r="M102" s="34"/>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row>
    <row r="103" spans="1:38" ht="12.75" customHeight="1" x14ac:dyDescent="0.3">
      <c r="A103" s="7"/>
      <c r="B103" s="20">
        <f t="shared" si="0"/>
        <v>95</v>
      </c>
      <c r="C103" s="17"/>
      <c r="D103" s="128"/>
      <c r="E103" s="112"/>
      <c r="F103" s="112"/>
      <c r="G103" s="112"/>
      <c r="H103" s="112"/>
      <c r="I103" s="112"/>
      <c r="J103" s="113"/>
      <c r="K103" s="63"/>
      <c r="L103" s="64"/>
      <c r="M103" s="34"/>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row>
    <row r="104" spans="1:38" ht="12.75" customHeight="1" x14ac:dyDescent="0.3">
      <c r="A104" s="7"/>
      <c r="B104" s="20">
        <f t="shared" si="0"/>
        <v>96</v>
      </c>
      <c r="C104" s="17"/>
      <c r="D104" s="128"/>
      <c r="E104" s="112"/>
      <c r="F104" s="112"/>
      <c r="G104" s="112"/>
      <c r="H104" s="112"/>
      <c r="I104" s="112"/>
      <c r="J104" s="113"/>
      <c r="K104" s="63"/>
      <c r="L104" s="64"/>
      <c r="M104" s="34"/>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row>
    <row r="105" spans="1:38" ht="12.75" customHeight="1" x14ac:dyDescent="0.3">
      <c r="A105" s="7"/>
      <c r="B105" s="20">
        <f t="shared" si="0"/>
        <v>97</v>
      </c>
      <c r="C105" s="17"/>
      <c r="D105" s="128"/>
      <c r="E105" s="112"/>
      <c r="F105" s="112"/>
      <c r="G105" s="112"/>
      <c r="H105" s="112"/>
      <c r="I105" s="112"/>
      <c r="J105" s="113"/>
      <c r="K105" s="63"/>
      <c r="L105" s="64"/>
      <c r="M105" s="34"/>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row>
    <row r="106" spans="1:38" ht="12.75" customHeight="1" x14ac:dyDescent="0.3">
      <c r="A106" s="7"/>
      <c r="B106" s="20">
        <f t="shared" si="0"/>
        <v>98</v>
      </c>
      <c r="C106" s="17"/>
      <c r="D106" s="128"/>
      <c r="E106" s="112"/>
      <c r="F106" s="112"/>
      <c r="G106" s="112"/>
      <c r="H106" s="112"/>
      <c r="I106" s="112"/>
      <c r="J106" s="113"/>
      <c r="K106" s="63"/>
      <c r="L106" s="64"/>
      <c r="M106" s="34"/>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row>
    <row r="107" spans="1:38" ht="12.75" customHeight="1" x14ac:dyDescent="0.3">
      <c r="A107" s="7"/>
      <c r="B107" s="20">
        <f t="shared" si="0"/>
        <v>99</v>
      </c>
      <c r="C107" s="17"/>
      <c r="D107" s="128"/>
      <c r="E107" s="112"/>
      <c r="F107" s="112"/>
      <c r="G107" s="112"/>
      <c r="H107" s="112"/>
      <c r="I107" s="112"/>
      <c r="J107" s="113"/>
      <c r="K107" s="63"/>
      <c r="L107" s="64"/>
      <c r="M107" s="34"/>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row>
    <row r="108" spans="1:38" ht="12.75" customHeight="1" x14ac:dyDescent="0.3">
      <c r="A108" s="7"/>
      <c r="B108" s="20">
        <f t="shared" si="0"/>
        <v>100</v>
      </c>
      <c r="C108" s="17"/>
      <c r="D108" s="128"/>
      <c r="E108" s="112"/>
      <c r="F108" s="112"/>
      <c r="G108" s="112"/>
      <c r="H108" s="112"/>
      <c r="I108" s="112"/>
      <c r="J108" s="113"/>
      <c r="K108" s="63"/>
      <c r="L108" s="64"/>
      <c r="M108" s="34"/>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row>
    <row r="109" spans="1:38" ht="12.75" customHeight="1" x14ac:dyDescent="0.3">
      <c r="A109" s="7"/>
      <c r="B109" s="61"/>
      <c r="C109" s="61"/>
      <c r="D109" s="61"/>
      <c r="E109" s="61"/>
      <c r="F109" s="61"/>
      <c r="G109" s="61"/>
      <c r="H109" s="61"/>
      <c r="I109" s="61"/>
      <c r="J109" s="61"/>
      <c r="K109" s="61"/>
      <c r="L109" s="61"/>
      <c r="M109" s="61"/>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row>
    <row r="110" spans="1:38" ht="12.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row>
    <row r="111" spans="1:38" ht="12.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row>
    <row r="112" spans="1:38" ht="12.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row>
    <row r="113" spans="1:38" ht="12.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row>
    <row r="114" spans="1:38" ht="12.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row>
    <row r="115" spans="1:38" ht="12.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row>
    <row r="116" spans="1:38" ht="12.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row>
    <row r="117" spans="1:38" ht="12.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row>
    <row r="118" spans="1:38" ht="12.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row>
    <row r="119" spans="1:38" ht="12.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row>
    <row r="120" spans="1:38" ht="12.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row>
    <row r="121" spans="1:38" ht="12.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row>
    <row r="122" spans="1:38" ht="12.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row>
    <row r="123" spans="1:38" ht="12.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row>
    <row r="124" spans="1:38" ht="12.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row>
    <row r="125" spans="1:38" ht="12.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row>
    <row r="126" spans="1:38" ht="12.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row>
    <row r="127" spans="1:38" ht="12.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row>
    <row r="128" spans="1:38" ht="12.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row>
    <row r="129" spans="1:38" ht="12.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row>
    <row r="130" spans="1:38" ht="12.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row>
    <row r="131" spans="1:38" ht="12.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row>
    <row r="132" spans="1:38" ht="12.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row>
    <row r="133" spans="1:38" ht="12.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row>
    <row r="134" spans="1:38" ht="12.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row>
    <row r="135" spans="1:38" ht="12.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row>
    <row r="136" spans="1:38" ht="12.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row>
    <row r="137" spans="1:38" ht="12.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row>
    <row r="138" spans="1:38" ht="12.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row>
    <row r="139" spans="1:38" ht="12.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row>
    <row r="140" spans="1:38" ht="12.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row>
    <row r="141" spans="1:38" ht="12.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row>
    <row r="142" spans="1:38" ht="12.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row>
    <row r="143" spans="1:38" ht="12.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row>
    <row r="144" spans="1:38" ht="12.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row>
    <row r="145" spans="1:38" ht="12.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row>
    <row r="146" spans="1:38" ht="12.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row>
    <row r="147" spans="1:38" ht="12.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row>
    <row r="148" spans="1:38" ht="12.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row>
    <row r="149" spans="1:38" ht="12.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row>
    <row r="150" spans="1:38" ht="12.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row>
    <row r="151" spans="1:38" ht="12.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row>
    <row r="152" spans="1:38" ht="12.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row>
    <row r="153" spans="1:38" ht="12.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row>
    <row r="154" spans="1:38" ht="12.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row>
    <row r="155" spans="1:38" ht="12.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row>
    <row r="156" spans="1:38" ht="12.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row>
    <row r="157" spans="1:38" ht="12.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row>
    <row r="158" spans="1:38" ht="12.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row>
    <row r="159" spans="1:38" ht="12.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row>
    <row r="160" spans="1:38" ht="12.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row>
    <row r="161" spans="1:38" ht="12.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row>
    <row r="162" spans="1:38" ht="12.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row>
    <row r="163" spans="1:38" ht="12.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row>
    <row r="164" spans="1:38" ht="12.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row>
    <row r="165" spans="1:38" ht="12.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row>
    <row r="166" spans="1:38" ht="12.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row>
    <row r="167" spans="1:38" ht="12.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row>
    <row r="168" spans="1:38" ht="12.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row>
    <row r="169" spans="1:38" ht="12.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row>
    <row r="170" spans="1:38" ht="12.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row>
    <row r="171" spans="1:38" ht="12.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row>
    <row r="172" spans="1:38" ht="12.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row>
    <row r="173" spans="1:38" ht="12.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row>
    <row r="174" spans="1:38" ht="12.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row>
    <row r="175" spans="1:38" ht="12.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row>
    <row r="176" spans="1:38" ht="12.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row>
    <row r="177" spans="1:38" ht="12.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row>
    <row r="178" spans="1:38" ht="12.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row>
    <row r="179" spans="1:38" ht="12.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row>
    <row r="180" spans="1:38" ht="12.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row>
    <row r="181" spans="1:38" ht="12.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row>
    <row r="182" spans="1:38" ht="12.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row>
    <row r="183" spans="1:38" ht="12.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row>
    <row r="184" spans="1:38" ht="12.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row>
    <row r="185" spans="1:38" ht="12.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row>
    <row r="186" spans="1:38" ht="12.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row>
    <row r="187" spans="1:38" ht="12.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row>
    <row r="188" spans="1:38" ht="12.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row>
    <row r="189" spans="1:38" ht="12.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row>
    <row r="190" spans="1:38" ht="12.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row>
    <row r="191" spans="1:38" ht="12.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row>
    <row r="192" spans="1:38" ht="12.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row>
    <row r="193" spans="1:38" ht="12.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row>
    <row r="194" spans="1:38" ht="12.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row>
    <row r="195" spans="1:38" ht="12.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row>
    <row r="196" spans="1:38" ht="12.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row>
    <row r="197" spans="1:38" ht="12.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row>
    <row r="198" spans="1:38" ht="12.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row>
    <row r="199" spans="1:38" ht="12.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row>
    <row r="200" spans="1:38" ht="12.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row>
    <row r="201" spans="1:38" ht="12.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row>
    <row r="202" spans="1:38" ht="12.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row>
    <row r="203" spans="1:38" ht="12.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row>
    <row r="204" spans="1:38" ht="12.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row>
    <row r="205" spans="1:38" ht="12.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row>
    <row r="206" spans="1:38" ht="12.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row>
    <row r="207" spans="1:38" ht="12.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row>
    <row r="208" spans="1:38" ht="12.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row>
    <row r="209" spans="1:38" ht="12.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row>
    <row r="210" spans="1:38" ht="12.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row>
    <row r="211" spans="1:38" ht="12.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row>
    <row r="212" spans="1:38" ht="12.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row>
    <row r="213" spans="1:38" ht="12.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row>
    <row r="214" spans="1:38" ht="12.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row>
    <row r="215" spans="1:38" ht="12.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row>
    <row r="216" spans="1:38" ht="12.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row>
    <row r="217" spans="1:38" ht="12.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row>
    <row r="218" spans="1:38" ht="12.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row>
    <row r="219" spans="1:38" ht="12.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row>
    <row r="220" spans="1:38" ht="12.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row>
    <row r="221" spans="1:38" ht="12.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row>
    <row r="222" spans="1:38" ht="12.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row>
    <row r="223" spans="1:38" ht="12.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row>
    <row r="224" spans="1:38" ht="12.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row>
    <row r="225" spans="1:38" ht="12.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row>
    <row r="226" spans="1:38" ht="12.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row>
    <row r="227" spans="1:38" ht="12.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row>
    <row r="228" spans="1:38" ht="12.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row>
    <row r="229" spans="1:38" ht="12.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row>
    <row r="230" spans="1:38" ht="12.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row>
    <row r="231" spans="1:38" ht="12.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row>
    <row r="232" spans="1:38" ht="12.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row>
    <row r="233" spans="1:38" ht="12.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row>
    <row r="234" spans="1:38" ht="12.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row>
    <row r="235" spans="1:38" ht="12.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row>
    <row r="236" spans="1:38" ht="12.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row>
    <row r="237" spans="1:38" ht="12.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row>
    <row r="238" spans="1:38" ht="12.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row>
    <row r="239" spans="1:38" ht="12.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row>
    <row r="240" spans="1:38" ht="12.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row>
    <row r="241" spans="1:38" ht="12.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row>
    <row r="242" spans="1:38" ht="12.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row>
    <row r="243" spans="1:38" ht="12.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row>
    <row r="244" spans="1:38" ht="12.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row>
    <row r="245" spans="1:38" ht="12.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row>
    <row r="246" spans="1:38" ht="12.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row>
    <row r="247" spans="1:38" ht="12.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row>
    <row r="248" spans="1:38" ht="12.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row>
    <row r="249" spans="1:38" ht="12.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row>
    <row r="250" spans="1:38" ht="12.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row>
    <row r="251" spans="1:38" ht="12.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row>
    <row r="252" spans="1:38" ht="12.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row>
    <row r="253" spans="1:38" ht="12.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row>
    <row r="254" spans="1:38" ht="12.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row>
    <row r="255" spans="1:38" ht="12.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row>
    <row r="256" spans="1:38" ht="12.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row>
    <row r="257" spans="1:38" ht="12.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row>
    <row r="258" spans="1:38" ht="12.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row>
    <row r="259" spans="1:38" ht="12.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row>
    <row r="260" spans="1:38" ht="12.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row>
    <row r="261" spans="1:38" ht="12.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row>
    <row r="262" spans="1:38" ht="12.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row>
    <row r="263" spans="1:38" ht="12.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row>
    <row r="264" spans="1:38" ht="12.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row>
    <row r="265" spans="1:38" ht="12.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row>
    <row r="266" spans="1:38" ht="12.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row>
    <row r="267" spans="1:38" ht="12.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row>
    <row r="268" spans="1:38" ht="12.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row>
    <row r="269" spans="1:38" ht="12.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row>
    <row r="270" spans="1:38" ht="12.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row>
    <row r="271" spans="1:38" ht="12.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row>
    <row r="272" spans="1:38" ht="12.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row>
    <row r="273" spans="1:38" ht="12.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row>
    <row r="274" spans="1:38" ht="12.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row>
    <row r="275" spans="1:38" ht="12.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row>
    <row r="276" spans="1:38" ht="12.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row>
    <row r="277" spans="1:38" ht="12.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row>
    <row r="278" spans="1:38" ht="12.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row>
    <row r="279" spans="1:38" ht="12.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row>
    <row r="280" spans="1:38" ht="12.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row>
    <row r="281" spans="1:38" ht="12.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row>
    <row r="282" spans="1:38" ht="12.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row>
    <row r="283" spans="1:38" ht="12.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row>
    <row r="284" spans="1:38" ht="12.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row>
    <row r="285" spans="1:38" ht="12.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row>
    <row r="286" spans="1:38" ht="12.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row>
    <row r="287" spans="1:38" ht="12.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row>
    <row r="288" spans="1:38" ht="12.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row>
    <row r="289" spans="1:38" ht="12.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row>
    <row r="290" spans="1:38" ht="12.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row>
    <row r="291" spans="1:38" ht="12.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row>
    <row r="292" spans="1:38" ht="12.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row>
    <row r="293" spans="1:38" ht="12.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row>
    <row r="294" spans="1:38" ht="12.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row>
    <row r="295" spans="1:38" ht="12.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row>
    <row r="296" spans="1:38" ht="12.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row>
    <row r="297" spans="1:38" ht="12.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row>
    <row r="298" spans="1:38" ht="12.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row>
    <row r="299" spans="1:38" ht="12.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row>
    <row r="300" spans="1:38" ht="12.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row>
    <row r="301" spans="1:38" ht="12.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row>
    <row r="302" spans="1:38" ht="12.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row>
    <row r="303" spans="1:38" ht="12.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row>
    <row r="304" spans="1:38" ht="12.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row>
    <row r="305" spans="1:38" ht="12.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row>
    <row r="306" spans="1:38" ht="12.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row>
    <row r="307" spans="1:38" ht="12.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row>
    <row r="308" spans="1:38" ht="12.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row>
    <row r="309" spans="1:38" ht="12.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row>
    <row r="310" spans="1:38" ht="12.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row>
    <row r="311" spans="1:38" ht="12.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row>
    <row r="312" spans="1:38" ht="12.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row>
    <row r="313" spans="1:38" ht="12.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row>
    <row r="314" spans="1:38" ht="12.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row>
    <row r="315" spans="1:38" ht="12.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row>
    <row r="316" spans="1:38" ht="12.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row>
    <row r="317" spans="1:38" ht="12.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row>
    <row r="318" spans="1:38" ht="12.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row>
    <row r="319" spans="1:38" ht="12.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row>
    <row r="320" spans="1:38" ht="12.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row>
    <row r="321" spans="1:38" ht="12.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row>
    <row r="322" spans="1:38" ht="12.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row>
    <row r="323" spans="1:38" ht="12.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row>
    <row r="324" spans="1:38" ht="12.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row>
    <row r="325" spans="1:38" ht="12.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row>
    <row r="326" spans="1:38" ht="12.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row>
    <row r="327" spans="1:38" ht="12.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row>
    <row r="328" spans="1:38" ht="12.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row>
    <row r="329" spans="1:38" ht="12.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row>
    <row r="330" spans="1:38" ht="12.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row>
    <row r="331" spans="1:38" ht="12.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row>
    <row r="332" spans="1:38" ht="12.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row>
    <row r="333" spans="1:38" ht="12.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row>
    <row r="334" spans="1:38" ht="12.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row>
    <row r="335" spans="1:38" ht="12.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row>
    <row r="336" spans="1:38" ht="12.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row>
    <row r="337" spans="1:38" ht="12.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row>
    <row r="338" spans="1:38" ht="12.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row>
    <row r="339" spans="1:38" ht="12.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row>
    <row r="340" spans="1:38" ht="12.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row>
    <row r="341" spans="1:38" ht="12.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row>
    <row r="342" spans="1:38" ht="12.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row>
    <row r="343" spans="1:38" ht="12.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row>
    <row r="344" spans="1:38" ht="12.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row>
    <row r="345" spans="1:38" ht="12.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row>
    <row r="346" spans="1:38" ht="12.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row>
    <row r="347" spans="1:38" ht="12.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row>
    <row r="348" spans="1:38" ht="12.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row>
    <row r="349" spans="1:38" ht="12.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row>
    <row r="350" spans="1:38" ht="12.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row>
    <row r="351" spans="1:38" ht="12.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row>
    <row r="352" spans="1:38" ht="12.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row>
    <row r="353" spans="1:38" ht="12.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row>
    <row r="354" spans="1:38" ht="12.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row>
    <row r="355" spans="1:38" ht="12.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row>
    <row r="356" spans="1:38" ht="12.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row>
    <row r="357" spans="1:38" ht="12.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row>
    <row r="358" spans="1:38" ht="12.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row>
    <row r="359" spans="1:38" ht="12.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row>
    <row r="360" spans="1:38" ht="12.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row>
    <row r="361" spans="1:38" ht="12.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row>
    <row r="362" spans="1:38" ht="12.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row>
    <row r="363" spans="1:38" ht="12.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row>
    <row r="364" spans="1:38" ht="12.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row>
    <row r="365" spans="1:38" ht="12.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row>
    <row r="366" spans="1:38" ht="12.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row>
    <row r="367" spans="1:38" ht="12.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row>
    <row r="368" spans="1:38" ht="12.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row>
    <row r="369" spans="1:38" ht="12.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row>
    <row r="370" spans="1:38" ht="12.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row>
    <row r="371" spans="1:38" ht="12.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row>
    <row r="372" spans="1:38" ht="12.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row>
    <row r="373" spans="1:38" ht="12.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row>
    <row r="374" spans="1:38" ht="12.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row>
    <row r="375" spans="1:38" ht="12.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row>
    <row r="376" spans="1:38" ht="12.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row>
    <row r="377" spans="1:38" ht="12.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row>
    <row r="378" spans="1:38" ht="12.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row>
    <row r="379" spans="1:38" ht="12.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row>
    <row r="380" spans="1:38" ht="12.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row>
    <row r="381" spans="1:38" ht="12.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row>
    <row r="382" spans="1:38" ht="12.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row>
    <row r="383" spans="1:38" ht="12.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row>
    <row r="384" spans="1:38" ht="12.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row>
    <row r="385" spans="1:38" ht="12.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row>
    <row r="386" spans="1:38" ht="12.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row>
    <row r="387" spans="1:38" ht="12.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row>
    <row r="388" spans="1:38" ht="12.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row>
    <row r="389" spans="1:38" ht="12.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row>
    <row r="390" spans="1:38" ht="12.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row>
    <row r="391" spans="1:38" ht="12.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row>
    <row r="392" spans="1:38" ht="12.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row>
    <row r="393" spans="1:38" ht="12.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row>
    <row r="394" spans="1:38" ht="12.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row>
    <row r="395" spans="1:38" ht="12.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row>
    <row r="396" spans="1:38" ht="12.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row>
    <row r="397" spans="1:38" ht="12.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row>
    <row r="398" spans="1:38" ht="12.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row>
    <row r="399" spans="1:38" ht="12.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row>
    <row r="400" spans="1:38" ht="12.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row>
    <row r="401" spans="1:38" ht="12.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row>
    <row r="402" spans="1:38" ht="12.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row>
    <row r="403" spans="1:38" ht="12.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row>
    <row r="404" spans="1:38" ht="12.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row>
    <row r="405" spans="1:38" ht="12.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row>
    <row r="406" spans="1:38" ht="12.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row>
    <row r="407" spans="1:38" ht="12.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row>
    <row r="408" spans="1:38" ht="12.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row>
    <row r="409" spans="1:38" ht="12.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row>
    <row r="410" spans="1:38" ht="12.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row>
    <row r="411" spans="1:38" ht="12.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row>
    <row r="412" spans="1:38" ht="12.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row>
    <row r="413" spans="1:38" ht="12.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row>
    <row r="414" spans="1:38" ht="12.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row>
    <row r="415" spans="1:38" ht="12.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row>
    <row r="416" spans="1:38" ht="12.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row>
    <row r="417" spans="1:38" ht="12.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row>
    <row r="418" spans="1:38" ht="12.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row>
    <row r="419" spans="1:38" ht="12.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row>
    <row r="420" spans="1:38" ht="12.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row>
    <row r="421" spans="1:38" ht="12.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row>
    <row r="422" spans="1:38" ht="12.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row>
    <row r="423" spans="1:38" ht="12.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row>
    <row r="424" spans="1:38" ht="12.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row>
    <row r="425" spans="1:38" ht="12.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row>
    <row r="426" spans="1:38" ht="12.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row>
    <row r="427" spans="1:38" ht="12.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row>
    <row r="428" spans="1:38" ht="12.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row>
    <row r="429" spans="1:38" ht="12.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row>
    <row r="430" spans="1:38" ht="12.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row>
    <row r="431" spans="1:38" ht="12.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row>
    <row r="432" spans="1:38" ht="12.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row>
    <row r="433" spans="1:38" ht="12.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row>
    <row r="434" spans="1:38" ht="12.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row>
    <row r="435" spans="1:38" ht="12.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row>
    <row r="436" spans="1:38" ht="12.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row>
    <row r="437" spans="1:38" ht="12.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row>
    <row r="438" spans="1:38" ht="12.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row>
    <row r="439" spans="1:38" ht="12.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row>
    <row r="440" spans="1:38" ht="12.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row>
    <row r="441" spans="1:38" ht="12.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row>
    <row r="442" spans="1:38" ht="12.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row>
    <row r="443" spans="1:38" ht="12.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row>
    <row r="444" spans="1:38" ht="12.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row>
    <row r="445" spans="1:38" ht="12.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row>
    <row r="446" spans="1:38" ht="12.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row>
    <row r="447" spans="1:38" ht="12.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row>
    <row r="448" spans="1:38" ht="12.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row>
    <row r="449" spans="1:38" ht="12.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row>
    <row r="450" spans="1:38" ht="12.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row>
    <row r="451" spans="1:38" ht="12.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row>
    <row r="452" spans="1:38" ht="12.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row>
    <row r="453" spans="1:38" ht="12.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row>
    <row r="454" spans="1:38" ht="12.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row>
    <row r="455" spans="1:38" ht="12.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row>
    <row r="456" spans="1:38" ht="12.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row>
    <row r="457" spans="1:38" ht="12.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row>
    <row r="458" spans="1:38" ht="12.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row>
    <row r="459" spans="1:38" ht="12.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row>
    <row r="460" spans="1:38" ht="12.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row>
    <row r="461" spans="1:38" ht="12.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row>
    <row r="462" spans="1:38" ht="12.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row>
    <row r="463" spans="1:38" ht="12.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row>
    <row r="464" spans="1:38" ht="12.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row>
    <row r="465" spans="1:38" ht="12.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row>
    <row r="466" spans="1:38" ht="12.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row>
    <row r="467" spans="1:38" ht="12.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row>
    <row r="468" spans="1:38" ht="12.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row>
    <row r="469" spans="1:38" ht="12.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row>
    <row r="470" spans="1:38" ht="12.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row>
    <row r="471" spans="1:38" ht="12.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row>
    <row r="472" spans="1:38" ht="12.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row>
    <row r="473" spans="1:38" ht="12.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row>
    <row r="474" spans="1:38" ht="12.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row>
    <row r="475" spans="1:38" ht="12.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row>
    <row r="476" spans="1:38" ht="12.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row>
    <row r="477" spans="1:38" ht="12.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row>
    <row r="478" spans="1:38" ht="12.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row>
    <row r="479" spans="1:38" ht="12.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row>
    <row r="480" spans="1:38" ht="12.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row>
    <row r="481" spans="1:38" ht="12.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row>
    <row r="482" spans="1:38" ht="12.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row>
    <row r="483" spans="1:38" ht="12.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row>
    <row r="484" spans="1:38" ht="12.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row>
    <row r="485" spans="1:38" ht="12.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row>
    <row r="486" spans="1:38" ht="12.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row>
    <row r="487" spans="1:38" ht="12.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row>
    <row r="488" spans="1:38" ht="12.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row>
    <row r="489" spans="1:38" ht="12.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row>
    <row r="490" spans="1:38" ht="12.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row>
    <row r="491" spans="1:38" ht="12.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row>
    <row r="492" spans="1:38" ht="12.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row>
    <row r="493" spans="1:38" ht="12.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row>
    <row r="494" spans="1:38" ht="12.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row>
    <row r="495" spans="1:38" ht="12.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row>
    <row r="496" spans="1:38" ht="12.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row>
    <row r="497" spans="1:38" ht="12.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row>
    <row r="498" spans="1:38" ht="12.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row>
    <row r="499" spans="1:38" ht="12.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row>
    <row r="500" spans="1:38" ht="12.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row>
    <row r="501" spans="1:38" ht="12.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row>
    <row r="502" spans="1:38" ht="12.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row>
    <row r="503" spans="1:38" ht="12.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row>
    <row r="504" spans="1:38" ht="12.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row>
    <row r="505" spans="1:38" ht="12.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row>
    <row r="506" spans="1:38" ht="12.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row>
    <row r="507" spans="1:38" ht="12.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row>
    <row r="508" spans="1:38" ht="12.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row>
    <row r="509" spans="1:38" ht="12.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row>
    <row r="510" spans="1:38" ht="12.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row>
    <row r="511" spans="1:38" ht="12.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row>
    <row r="512" spans="1:38" ht="12.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row>
    <row r="513" spans="1:38" ht="12.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row>
    <row r="514" spans="1:38" ht="12.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row>
    <row r="515" spans="1:38" ht="12.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row>
    <row r="516" spans="1:38" ht="12.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row>
    <row r="517" spans="1:38" ht="12.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row>
    <row r="518" spans="1:38" ht="12.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row>
    <row r="519" spans="1:38" ht="12.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row>
    <row r="520" spans="1:38" ht="12.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row>
    <row r="521" spans="1:38" ht="12.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row>
    <row r="522" spans="1:38" ht="12.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row>
    <row r="523" spans="1:38" ht="12.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row>
    <row r="524" spans="1:38" ht="12.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row>
    <row r="525" spans="1:38" ht="12.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row>
    <row r="526" spans="1:38" ht="12.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row>
    <row r="527" spans="1:38" ht="12.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row>
    <row r="528" spans="1:38" ht="12.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row>
    <row r="529" spans="1:38" ht="12.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row>
    <row r="530" spans="1:38" ht="12.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row>
    <row r="531" spans="1:38" ht="12.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row>
    <row r="532" spans="1:38" ht="12.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row>
    <row r="533" spans="1:38" ht="12.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row>
    <row r="534" spans="1:38" ht="12.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row>
    <row r="535" spans="1:38" ht="12.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row>
    <row r="536" spans="1:38" ht="12.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row>
    <row r="537" spans="1:38" ht="12.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row>
    <row r="538" spans="1:38" ht="12.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row>
    <row r="539" spans="1:38" ht="12.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row>
    <row r="540" spans="1:38" ht="12.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row>
    <row r="541" spans="1:38" ht="12.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row>
    <row r="542" spans="1:38" ht="12.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row>
    <row r="543" spans="1:38" ht="12.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row>
    <row r="544" spans="1:38" ht="12.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row>
    <row r="545" spans="1:38" ht="12.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row>
    <row r="546" spans="1:38" ht="12.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row>
    <row r="547" spans="1:38" ht="12.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row>
    <row r="548" spans="1:38" ht="12.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row>
    <row r="549" spans="1:38" ht="12.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row>
    <row r="550" spans="1:38" ht="12.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row>
    <row r="551" spans="1:38" ht="12.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row>
    <row r="552" spans="1:38" ht="12.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row>
    <row r="553" spans="1:38" ht="12.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row>
    <row r="554" spans="1:38" ht="12.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row>
    <row r="555" spans="1:38" ht="12.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row>
    <row r="556" spans="1:38" ht="12.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row>
    <row r="557" spans="1:38" ht="12.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row>
    <row r="558" spans="1:38" ht="12.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row>
    <row r="559" spans="1:38" ht="12.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row>
    <row r="560" spans="1:38" ht="12.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row>
    <row r="561" spans="1:38" ht="12.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row>
    <row r="562" spans="1:38" ht="12.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row>
    <row r="563" spans="1:38" ht="12.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row>
    <row r="564" spans="1:38" ht="12.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row>
    <row r="565" spans="1:38" ht="12.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row>
    <row r="566" spans="1:38" ht="12.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row>
    <row r="567" spans="1:38" ht="12.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row>
    <row r="568" spans="1:38" ht="12.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row>
    <row r="569" spans="1:38" ht="12.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row>
    <row r="570" spans="1:38" ht="12.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row>
    <row r="571" spans="1:38" ht="12.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row>
    <row r="572" spans="1:38" ht="12.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row>
    <row r="573" spans="1:38" ht="12.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row>
    <row r="574" spans="1:38" ht="12.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row>
    <row r="575" spans="1:38" ht="12.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row>
    <row r="576" spans="1:38" ht="12.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row>
    <row r="577" spans="1:38" ht="12.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row>
    <row r="578" spans="1:38" ht="12.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row>
    <row r="579" spans="1:38" ht="12.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row>
    <row r="580" spans="1:38" ht="12.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row>
    <row r="581" spans="1:38" ht="12.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row>
    <row r="582" spans="1:38" ht="12.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row>
    <row r="583" spans="1:38" ht="12.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row>
    <row r="584" spans="1:38" ht="12.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row>
    <row r="585" spans="1:38" ht="12.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row>
    <row r="586" spans="1:38" ht="12.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row>
    <row r="587" spans="1:38" ht="12.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row>
    <row r="588" spans="1:38" ht="12.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row>
    <row r="589" spans="1:38" ht="12.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row>
    <row r="590" spans="1:38" ht="12.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row>
    <row r="591" spans="1:38" ht="12.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row>
    <row r="592" spans="1:38" ht="12.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row>
    <row r="593" spans="1:38" ht="12.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row>
    <row r="594" spans="1:38" ht="12.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row>
    <row r="595" spans="1:38" ht="12.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row>
    <row r="596" spans="1:38" ht="12.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row>
    <row r="597" spans="1:38" ht="12.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row>
    <row r="598" spans="1:38" ht="12.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row>
    <row r="599" spans="1:38" ht="12.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row>
    <row r="600" spans="1:38" ht="12.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row>
    <row r="601" spans="1:38" ht="12.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row>
    <row r="602" spans="1:38" ht="12.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row>
    <row r="603" spans="1:38" ht="12.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row>
    <row r="604" spans="1:38" ht="12.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row>
    <row r="605" spans="1:38" ht="12.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row>
    <row r="606" spans="1:38" ht="12.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row>
    <row r="607" spans="1:38" ht="12.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row>
    <row r="608" spans="1:38" ht="12.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row>
    <row r="609" spans="1:38" ht="12.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row>
    <row r="610" spans="1:38" ht="12.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row>
    <row r="611" spans="1:38" ht="12.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row>
    <row r="612" spans="1:38" ht="12.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row>
    <row r="613" spans="1:38" ht="12.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row>
    <row r="614" spans="1:38" ht="12.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row>
    <row r="615" spans="1:38" ht="12.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row>
    <row r="616" spans="1:38" ht="12.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row>
    <row r="617" spans="1:38" ht="12.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row>
    <row r="618" spans="1:38" ht="12.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row>
    <row r="619" spans="1:38" ht="12.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row>
    <row r="620" spans="1:38" ht="12.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row>
    <row r="621" spans="1:38" ht="12.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row>
    <row r="622" spans="1:38" ht="12.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row>
    <row r="623" spans="1:38" ht="12.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row>
    <row r="624" spans="1:38" ht="12.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row>
    <row r="625" spans="1:38" ht="12.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row>
    <row r="626" spans="1:38" ht="12.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row>
    <row r="627" spans="1:38" ht="12.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row>
    <row r="628" spans="1:38" ht="12.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row>
    <row r="629" spans="1:38" ht="12.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row>
    <row r="630" spans="1:38" ht="12.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row>
    <row r="631" spans="1:38" ht="12.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row>
    <row r="632" spans="1:38" ht="12.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row>
    <row r="633" spans="1:38" ht="12.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row>
    <row r="634" spans="1:38" ht="12.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row>
    <row r="635" spans="1:38" ht="12.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row>
    <row r="636" spans="1:38" ht="12.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row>
    <row r="637" spans="1:38" ht="12.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row>
    <row r="638" spans="1:38" ht="12.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row>
    <row r="639" spans="1:38" ht="12.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row>
    <row r="640" spans="1:38" ht="12.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row>
    <row r="641" spans="1:38" ht="12.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row>
    <row r="642" spans="1:38" ht="12.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row>
    <row r="643" spans="1:38" ht="12.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row>
    <row r="644" spans="1:38" ht="12.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row>
    <row r="645" spans="1:38" ht="12.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row>
    <row r="646" spans="1:38" ht="12.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row>
    <row r="647" spans="1:38" ht="12.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row>
    <row r="648" spans="1:38" ht="12.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row>
    <row r="649" spans="1:38" ht="12.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row>
    <row r="650" spans="1:38" ht="12.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row>
    <row r="651" spans="1:38" ht="12.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row>
    <row r="652" spans="1:38" ht="12.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row>
    <row r="653" spans="1:38" ht="12.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row>
    <row r="654" spans="1:38" ht="12.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row>
    <row r="655" spans="1:38" ht="12.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row>
    <row r="656" spans="1:38" ht="12.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row>
    <row r="657" spans="1:38" ht="12.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row>
    <row r="658" spans="1:38" ht="12.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row>
    <row r="659" spans="1:38" ht="12.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row>
    <row r="660" spans="1:38" ht="12.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row>
    <row r="661" spans="1:38" ht="12.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row>
    <row r="662" spans="1:38" ht="12.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row>
    <row r="663" spans="1:38" ht="12.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row>
    <row r="664" spans="1:38" ht="12.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row>
    <row r="665" spans="1:38" ht="12.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row>
    <row r="666" spans="1:38" ht="12.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row>
    <row r="667" spans="1:38" ht="12.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row>
    <row r="668" spans="1:38" ht="12.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row>
    <row r="669" spans="1:38" ht="12.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row>
    <row r="670" spans="1:38" ht="12.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row>
    <row r="671" spans="1:38" ht="12.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row>
    <row r="672" spans="1:38" ht="12.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row>
    <row r="673" spans="1:38" ht="12.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row>
    <row r="674" spans="1:38" ht="12.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row>
    <row r="675" spans="1:38" ht="12.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row>
    <row r="676" spans="1:38" ht="12.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row>
    <row r="677" spans="1:38" ht="12.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row>
    <row r="678" spans="1:38" ht="12.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row>
    <row r="679" spans="1:38" ht="12.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row>
    <row r="680" spans="1:38" ht="12.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row>
    <row r="681" spans="1:38" ht="12.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row>
    <row r="682" spans="1:38" ht="12.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row>
    <row r="683" spans="1:38" ht="12.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row>
    <row r="684" spans="1:38" ht="12.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row>
    <row r="685" spans="1:38" ht="12.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row>
    <row r="686" spans="1:38" ht="12.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row>
    <row r="687" spans="1:38" ht="12.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row>
    <row r="688" spans="1:38" ht="12.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row>
    <row r="689" spans="1:38" ht="12.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row>
    <row r="690" spans="1:38" ht="12.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row>
    <row r="691" spans="1:38" ht="12.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row>
    <row r="692" spans="1:38" ht="12.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row>
    <row r="693" spans="1:38" ht="12.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row>
    <row r="694" spans="1:38" ht="12.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row>
    <row r="695" spans="1:38" ht="12.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row>
    <row r="696" spans="1:38" ht="12.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row>
    <row r="697" spans="1:38" ht="12.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row>
    <row r="698" spans="1:38" ht="12.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row>
    <row r="699" spans="1:38" ht="12.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row>
    <row r="700" spans="1:38" ht="12.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row>
    <row r="701" spans="1:38" ht="12.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row>
    <row r="702" spans="1:38" ht="12.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row>
    <row r="703" spans="1:38" ht="12.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row>
    <row r="704" spans="1:38" ht="12.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row>
    <row r="705" spans="1:38" ht="12.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row>
    <row r="706" spans="1:38" ht="12.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row>
    <row r="707" spans="1:38" ht="12.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row>
    <row r="708" spans="1:38" ht="12.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row>
    <row r="709" spans="1:38" ht="12.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row>
    <row r="710" spans="1:38" ht="12.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row>
    <row r="711" spans="1:38" ht="12.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row>
    <row r="712" spans="1:38" ht="12.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row>
    <row r="713" spans="1:38" ht="12.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row>
    <row r="714" spans="1:38" ht="12.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row>
    <row r="715" spans="1:38" ht="12.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row>
    <row r="716" spans="1:38" ht="12.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row>
    <row r="717" spans="1:38" ht="12.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row>
    <row r="718" spans="1:38" ht="12.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row>
    <row r="719" spans="1:38" ht="12.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row>
    <row r="720" spans="1:38" ht="12.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row>
    <row r="721" spans="1:38" ht="12.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row>
    <row r="722" spans="1:38" ht="12.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row>
    <row r="723" spans="1:38" ht="12.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row>
    <row r="724" spans="1:38" ht="12.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row>
    <row r="725" spans="1:38" ht="12.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row>
    <row r="726" spans="1:38" ht="12.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row>
    <row r="727" spans="1:38" ht="12.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row>
    <row r="728" spans="1:38" ht="12.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row>
    <row r="729" spans="1:38" ht="12.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row>
    <row r="730" spans="1:38" ht="12.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row>
    <row r="731" spans="1:38" ht="12.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row>
    <row r="732" spans="1:38" ht="12.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row>
    <row r="733" spans="1:38" ht="12.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row>
    <row r="734" spans="1:38" ht="12.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row>
    <row r="735" spans="1:38" ht="12.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row>
    <row r="736" spans="1:38" ht="12.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row>
    <row r="737" spans="1:38" ht="12.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row>
    <row r="738" spans="1:38" ht="12.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row>
    <row r="739" spans="1:38" ht="12.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row>
    <row r="740" spans="1:38" ht="12.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row>
    <row r="741" spans="1:38" ht="12.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row>
    <row r="742" spans="1:38" ht="12.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row>
    <row r="743" spans="1:38" ht="12.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row>
    <row r="744" spans="1:38" ht="12.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row>
    <row r="745" spans="1:38" ht="12.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row>
    <row r="746" spans="1:38" ht="12.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row>
    <row r="747" spans="1:38" ht="12.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row>
    <row r="748" spans="1:38" ht="12.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row>
    <row r="749" spans="1:38" ht="12.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row>
    <row r="750" spans="1:38" ht="12.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row>
    <row r="751" spans="1:38" ht="12.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row>
    <row r="752" spans="1:38" ht="12.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row>
    <row r="753" spans="1:38" ht="12.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row>
    <row r="754" spans="1:38" ht="12.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row>
    <row r="755" spans="1:38" ht="12.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row>
    <row r="756" spans="1:38" ht="12.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row>
    <row r="757" spans="1:38" ht="12.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row>
    <row r="758" spans="1:38" ht="12.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row>
    <row r="759" spans="1:38" ht="12.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row>
    <row r="760" spans="1:38" ht="12.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row>
    <row r="761" spans="1:38" ht="12.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row>
    <row r="762" spans="1:38" ht="12.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row>
    <row r="763" spans="1:38" ht="12.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row>
    <row r="764" spans="1:38" ht="12.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row>
    <row r="765" spans="1:38" ht="12.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row>
    <row r="766" spans="1:38" ht="12.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row>
    <row r="767" spans="1:38" ht="12.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row>
    <row r="768" spans="1:38" ht="12.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row>
    <row r="769" spans="1:38" ht="12.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row>
    <row r="770" spans="1:38" ht="12.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row>
    <row r="771" spans="1:38" ht="12.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row>
    <row r="772" spans="1:38" ht="12.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row>
    <row r="773" spans="1:38" ht="12.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row>
    <row r="774" spans="1:38" ht="12.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row>
    <row r="775" spans="1:38" ht="12.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row>
    <row r="776" spans="1:38" ht="12.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row>
    <row r="777" spans="1:38" ht="12.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row>
    <row r="778" spans="1:38" ht="12.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row>
    <row r="779" spans="1:38" ht="12.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row>
    <row r="780" spans="1:38" ht="12.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row>
    <row r="781" spans="1:38" ht="12.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row>
    <row r="782" spans="1:38" ht="12.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row>
    <row r="783" spans="1:38" ht="12.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row>
    <row r="784" spans="1:38" ht="12.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row>
    <row r="785" spans="1:38" ht="12.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row>
    <row r="786" spans="1:38" ht="12.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row>
    <row r="787" spans="1:38" ht="12.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row>
    <row r="788" spans="1:38" ht="12.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row>
    <row r="789" spans="1:38" ht="12.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row>
    <row r="790" spans="1:38" ht="12.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row>
    <row r="791" spans="1:38" ht="12.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row>
    <row r="792" spans="1:38" ht="12.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row>
    <row r="793" spans="1:38" ht="12.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row>
    <row r="794" spans="1:38" ht="12.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row>
    <row r="795" spans="1:38" ht="12.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row>
    <row r="796" spans="1:38" ht="12.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row>
    <row r="797" spans="1:38" ht="12.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row>
    <row r="798" spans="1:38" ht="12.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row>
    <row r="799" spans="1:38" ht="12.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row>
    <row r="800" spans="1:38" ht="12.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row>
    <row r="801" spans="1:38" ht="12.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row>
    <row r="802" spans="1:38" ht="12.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row>
    <row r="803" spans="1:38" ht="12.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row>
    <row r="804" spans="1:38" ht="12.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row>
    <row r="805" spans="1:38" ht="12.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row>
    <row r="806" spans="1:38" ht="12.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row>
    <row r="807" spans="1:38" ht="12.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row>
    <row r="808" spans="1:38" ht="12.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row>
    <row r="809" spans="1:38" ht="12.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row>
    <row r="810" spans="1:38" ht="12.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row>
    <row r="811" spans="1:38" ht="12.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row>
    <row r="812" spans="1:38" ht="12.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row>
    <row r="813" spans="1:38" ht="12.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row>
    <row r="814" spans="1:38" ht="12.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row>
    <row r="815" spans="1:38" ht="12.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row>
    <row r="816" spans="1:38" ht="12.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row>
    <row r="817" spans="1:38" ht="12.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row>
    <row r="818" spans="1:38" ht="12.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row>
    <row r="819" spans="1:38" ht="12.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row>
    <row r="820" spans="1:38" ht="12.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row>
    <row r="821" spans="1:38" ht="12.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row>
    <row r="822" spans="1:38" ht="12.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row>
    <row r="823" spans="1:38" ht="12.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row>
    <row r="824" spans="1:38" ht="12.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row>
    <row r="825" spans="1:38" ht="12.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row>
    <row r="826" spans="1:38" ht="12.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row>
    <row r="827" spans="1:38" ht="12.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row>
    <row r="828" spans="1:38" ht="12.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row>
    <row r="829" spans="1:38" ht="12.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row>
    <row r="830" spans="1:38" ht="12.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row>
    <row r="831" spans="1:38" ht="12.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row>
    <row r="832" spans="1:38" ht="12.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row>
    <row r="833" spans="1:38" ht="12.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row>
    <row r="834" spans="1:38" ht="12.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row>
    <row r="835" spans="1:38" ht="12.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row>
    <row r="836" spans="1:38" ht="12.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row>
    <row r="837" spans="1:38" ht="12.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row>
    <row r="838" spans="1:38" ht="12.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row>
    <row r="839" spans="1:38" ht="12.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row>
    <row r="840" spans="1:38" ht="12.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row>
    <row r="841" spans="1:38" ht="12.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row>
    <row r="842" spans="1:38" ht="12.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row>
    <row r="843" spans="1:38" ht="12.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row>
    <row r="844" spans="1:38" ht="12.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row>
    <row r="845" spans="1:38" ht="12.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row>
    <row r="846" spans="1:38" ht="12.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row>
    <row r="847" spans="1:38" ht="12.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row>
    <row r="848" spans="1:38" ht="12.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row>
    <row r="849" spans="1:38" ht="12.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row>
    <row r="850" spans="1:38" ht="12.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row>
    <row r="851" spans="1:38" ht="12.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row>
    <row r="852" spans="1:38" ht="12.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row>
    <row r="853" spans="1:38" ht="12.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row>
    <row r="854" spans="1:38" ht="12.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row>
    <row r="855" spans="1:38" ht="12.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row>
    <row r="856" spans="1:38" ht="12.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row>
    <row r="857" spans="1:38" ht="12.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row>
    <row r="858" spans="1:38" ht="12.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row>
    <row r="859" spans="1:38" ht="12.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row>
    <row r="860" spans="1:38" ht="12.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row>
    <row r="861" spans="1:38" ht="12.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row>
    <row r="862" spans="1:38" ht="12.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row>
    <row r="863" spans="1:38" ht="12.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row>
    <row r="864" spans="1:38" ht="12.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row>
    <row r="865" spans="1:38" ht="12.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row>
    <row r="866" spans="1:38" ht="12.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row>
    <row r="867" spans="1:38" ht="12.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row>
    <row r="868" spans="1:38" ht="12.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row>
    <row r="869" spans="1:38" ht="12.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row>
    <row r="870" spans="1:38" ht="12.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row>
    <row r="871" spans="1:38" ht="12.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row>
    <row r="872" spans="1:38" ht="12.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row>
    <row r="873" spans="1:38" ht="12.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row>
    <row r="874" spans="1:38" ht="12.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row>
    <row r="875" spans="1:38" ht="12.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row>
    <row r="876" spans="1:38" ht="12.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row>
    <row r="877" spans="1:38" ht="12.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row>
    <row r="878" spans="1:38" ht="12.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row>
    <row r="879" spans="1:38" ht="12.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row>
    <row r="880" spans="1:38" ht="12.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row>
    <row r="881" spans="1:38" ht="12.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row>
    <row r="882" spans="1:38" ht="12.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row>
    <row r="883" spans="1:38" ht="12.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row>
    <row r="884" spans="1:38" ht="12.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row>
    <row r="885" spans="1:38" ht="12.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row>
    <row r="886" spans="1:38" ht="12.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row>
    <row r="887" spans="1:38" ht="12.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row>
    <row r="888" spans="1:38" ht="12.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row>
    <row r="889" spans="1:38" ht="12.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row>
    <row r="890" spans="1:38" ht="12.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row>
    <row r="891" spans="1:38" ht="12.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row>
    <row r="892" spans="1:38" ht="12.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row>
    <row r="893" spans="1:38" ht="12.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row>
    <row r="894" spans="1:38" ht="12.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row>
    <row r="895" spans="1:38" ht="12.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row>
    <row r="896" spans="1:38" ht="12.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row>
    <row r="897" spans="1:38" ht="12.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row>
    <row r="898" spans="1:38" ht="12.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row>
    <row r="899" spans="1:38" ht="12.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row>
    <row r="900" spans="1:38" ht="12.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row>
    <row r="901" spans="1:38" ht="12.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row>
    <row r="902" spans="1:38" ht="12.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row>
    <row r="903" spans="1:38" ht="12.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row>
    <row r="904" spans="1:38" ht="12.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row>
    <row r="905" spans="1:38" ht="12.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row>
    <row r="906" spans="1:38" ht="12.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row>
    <row r="907" spans="1:38" ht="12.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row>
    <row r="908" spans="1:38" ht="12.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row>
    <row r="909" spans="1:38" ht="12.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row>
    <row r="910" spans="1:38" ht="12.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row>
    <row r="911" spans="1:38" ht="12.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row>
    <row r="912" spans="1:38" ht="12.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row>
    <row r="913" spans="1:38" ht="12.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row>
    <row r="914" spans="1:38" ht="12.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row>
    <row r="915" spans="1:38" ht="12.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row>
    <row r="916" spans="1:38" ht="12.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row>
    <row r="917" spans="1:38" ht="12.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row>
    <row r="918" spans="1:38" ht="12.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row>
    <row r="919" spans="1:38" ht="12.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row>
    <row r="920" spans="1:38" ht="12.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row>
    <row r="921" spans="1:38" ht="12.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row>
    <row r="922" spans="1:38" ht="12.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row>
    <row r="923" spans="1:38" ht="12.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row>
    <row r="924" spans="1:38" ht="12.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row>
    <row r="925" spans="1:38" ht="12.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row>
    <row r="926" spans="1:38" ht="12.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row>
    <row r="927" spans="1:38" ht="12.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row>
    <row r="928" spans="1:38" ht="12.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row>
    <row r="929" spans="1:38" ht="12.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row>
    <row r="930" spans="1:38" ht="12.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row>
    <row r="931" spans="1:38" ht="12.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row>
    <row r="932" spans="1:38" ht="12.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row>
    <row r="933" spans="1:38" ht="12.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row>
    <row r="934" spans="1:38" ht="12.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row>
    <row r="935" spans="1:38" ht="12.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row>
    <row r="936" spans="1:38" ht="12.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row>
    <row r="937" spans="1:38" ht="12.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row>
    <row r="938" spans="1:38" ht="12.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row>
    <row r="939" spans="1:38" ht="12.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row>
    <row r="940" spans="1:38" ht="12.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row>
    <row r="941" spans="1:38" ht="12.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row>
    <row r="942" spans="1:38" ht="12.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row>
    <row r="943" spans="1:38" ht="12.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row>
    <row r="944" spans="1:38" ht="12.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row>
    <row r="945" spans="1:38" ht="12.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row>
    <row r="946" spans="1:38" ht="12.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row>
    <row r="947" spans="1:38" ht="12.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row>
    <row r="948" spans="1:38" ht="12.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spans="1:38" ht="12.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spans="1:38" ht="12.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spans="1:38" ht="12.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row r="952" spans="1:38" ht="12.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row>
    <row r="953" spans="1:38" ht="12.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row>
    <row r="954" spans="1:38" ht="12.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row>
    <row r="955" spans="1:38" ht="12.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row>
    <row r="956" spans="1:38" ht="12.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row>
    <row r="957" spans="1:38" ht="12.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row>
    <row r="958" spans="1:38" ht="12.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row>
    <row r="959" spans="1:38" ht="12.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row>
    <row r="960" spans="1:38" ht="12.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row>
    <row r="961" spans="1:38" ht="12.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row>
    <row r="962" spans="1:38" ht="12.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row>
    <row r="963" spans="1:38" ht="12.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row>
    <row r="964" spans="1:38" ht="12.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row>
    <row r="965" spans="1:38" ht="12.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row>
    <row r="966" spans="1:38" ht="12.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row>
    <row r="967" spans="1:38" ht="12.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row>
    <row r="968" spans="1:38" ht="12.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row>
    <row r="969" spans="1:38" ht="12.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row>
    <row r="970" spans="1:38" ht="12.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row>
    <row r="971" spans="1:38" ht="12.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row>
    <row r="972" spans="1:38" ht="12.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row>
    <row r="973" spans="1:38" ht="12.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row>
    <row r="974" spans="1:38" ht="12.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row>
    <row r="975" spans="1:38" ht="12.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row>
    <row r="976" spans="1:38" ht="12.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row>
    <row r="977" spans="1:38" ht="12.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row>
    <row r="978" spans="1:38" ht="12.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row>
    <row r="979" spans="1:38" ht="12.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row>
    <row r="980" spans="1:38" ht="12.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row>
    <row r="981" spans="1:38" ht="12.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row>
    <row r="982" spans="1:38" ht="12.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row>
    <row r="983" spans="1:38" ht="12.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row>
    <row r="984" spans="1:38" ht="12.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row>
    <row r="985" spans="1:38" ht="12.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row>
    <row r="986" spans="1:38" ht="12.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row>
    <row r="987" spans="1:38" ht="12.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row>
    <row r="988" spans="1:38" ht="12.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row>
    <row r="989" spans="1:38" ht="12.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row>
    <row r="990" spans="1:38" ht="12.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row>
    <row r="991" spans="1:38" ht="12.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row>
    <row r="992" spans="1:38" ht="12.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row>
    <row r="993" spans="1:38" ht="12.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row>
    <row r="994" spans="1:38" ht="12.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row>
    <row r="995" spans="1:38" ht="12.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row>
    <row r="996" spans="1:38" ht="12.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row>
    <row r="997" spans="1:38" ht="12.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row>
    <row r="998" spans="1:38" ht="12.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row>
    <row r="999" spans="1:38" ht="12.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row>
    <row r="1000" spans="1:38" ht="12.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row>
  </sheetData>
  <mergeCells count="110">
    <mergeCell ref="D93:J93"/>
    <mergeCell ref="D94:J94"/>
    <mergeCell ref="D95:J95"/>
    <mergeCell ref="D96:J96"/>
    <mergeCell ref="D84:J84"/>
    <mergeCell ref="D85:J85"/>
    <mergeCell ref="D86:J86"/>
    <mergeCell ref="D87:J87"/>
    <mergeCell ref="D88:J88"/>
    <mergeCell ref="D89:J89"/>
    <mergeCell ref="D90:J90"/>
    <mergeCell ref="D91:J91"/>
    <mergeCell ref="D92:J92"/>
    <mergeCell ref="D75:J75"/>
    <mergeCell ref="D76:J76"/>
    <mergeCell ref="D77:J77"/>
    <mergeCell ref="D78:J78"/>
    <mergeCell ref="D79:J79"/>
    <mergeCell ref="D80:J80"/>
    <mergeCell ref="D81:J81"/>
    <mergeCell ref="D82:J82"/>
    <mergeCell ref="D83:J83"/>
    <mergeCell ref="D66:J66"/>
    <mergeCell ref="D67:J67"/>
    <mergeCell ref="D68:J68"/>
    <mergeCell ref="D69:J69"/>
    <mergeCell ref="D70:J70"/>
    <mergeCell ref="D71:J71"/>
    <mergeCell ref="D72:J72"/>
    <mergeCell ref="D73:J73"/>
    <mergeCell ref="D74:J74"/>
    <mergeCell ref="D57:J57"/>
    <mergeCell ref="D58:J58"/>
    <mergeCell ref="D59:J59"/>
    <mergeCell ref="D60:J60"/>
    <mergeCell ref="D61:J61"/>
    <mergeCell ref="D62:J62"/>
    <mergeCell ref="D63:J63"/>
    <mergeCell ref="D64:J64"/>
    <mergeCell ref="D65:J65"/>
    <mergeCell ref="D45:J45"/>
    <mergeCell ref="D46:J46"/>
    <mergeCell ref="D47:J47"/>
    <mergeCell ref="D104:J104"/>
    <mergeCell ref="D105:J105"/>
    <mergeCell ref="D106:J106"/>
    <mergeCell ref="D107:J107"/>
    <mergeCell ref="D108:J108"/>
    <mergeCell ref="D97:J97"/>
    <mergeCell ref="D98:J98"/>
    <mergeCell ref="D99:J99"/>
    <mergeCell ref="D100:J100"/>
    <mergeCell ref="D101:J101"/>
    <mergeCell ref="D102:J102"/>
    <mergeCell ref="D103:J103"/>
    <mergeCell ref="D48:J48"/>
    <mergeCell ref="D49:J49"/>
    <mergeCell ref="D50:J50"/>
    <mergeCell ref="D51:J51"/>
    <mergeCell ref="D52:J52"/>
    <mergeCell ref="D53:J53"/>
    <mergeCell ref="D54:J54"/>
    <mergeCell ref="D55:J55"/>
    <mergeCell ref="D56:J56"/>
    <mergeCell ref="D36:J36"/>
    <mergeCell ref="D37:J37"/>
    <mergeCell ref="D38:J38"/>
    <mergeCell ref="D39:J39"/>
    <mergeCell ref="D40:J40"/>
    <mergeCell ref="D41:J41"/>
    <mergeCell ref="D42:J42"/>
    <mergeCell ref="D43:J43"/>
    <mergeCell ref="D44:J44"/>
    <mergeCell ref="D27:J27"/>
    <mergeCell ref="D28:J28"/>
    <mergeCell ref="D29:J29"/>
    <mergeCell ref="D30:J30"/>
    <mergeCell ref="D31:J31"/>
    <mergeCell ref="D32:J32"/>
    <mergeCell ref="D33:J33"/>
    <mergeCell ref="D34:J34"/>
    <mergeCell ref="D35:J35"/>
    <mergeCell ref="D18:J18"/>
    <mergeCell ref="D19:J19"/>
    <mergeCell ref="D20:J20"/>
    <mergeCell ref="D21:J21"/>
    <mergeCell ref="D22:J22"/>
    <mergeCell ref="D23:J23"/>
    <mergeCell ref="D24:J24"/>
    <mergeCell ref="D25:J25"/>
    <mergeCell ref="D26:J26"/>
    <mergeCell ref="D10:J10"/>
    <mergeCell ref="D11:J11"/>
    <mergeCell ref="D12:J12"/>
    <mergeCell ref="O12:R12"/>
    <mergeCell ref="D13:J13"/>
    <mergeCell ref="D14:J14"/>
    <mergeCell ref="D15:J15"/>
    <mergeCell ref="D16:J16"/>
    <mergeCell ref="D17:J17"/>
    <mergeCell ref="B2:M3"/>
    <mergeCell ref="B4:M4"/>
    <mergeCell ref="N4:R4"/>
    <mergeCell ref="B5:M6"/>
    <mergeCell ref="B7:M7"/>
    <mergeCell ref="O7:R7"/>
    <mergeCell ref="O8:P8"/>
    <mergeCell ref="D8:G8"/>
    <mergeCell ref="D9:J9"/>
    <mergeCell ref="O9:P9"/>
  </mergeCells>
  <dataValidations count="3">
    <dataValidation type="list" allowBlank="1" sqref="K9:K108" xr:uid="{00000000-0002-0000-0900-000000000000}">
      <formula1>"In,Out"</formula1>
    </dataValidation>
    <dataValidation type="list" allowBlank="1" sqref="M9:M108" xr:uid="{00000000-0002-0000-0900-000001000000}">
      <formula1>"Received,Paid,Pending"</formula1>
    </dataValidation>
    <dataValidation type="list" allowBlank="1" showInputMessage="1" prompt="Information - Please select a category using the arrow above." sqref="C9:C108" xr:uid="{00000000-0002-0000-0900-000002000000}">
      <formula1>"Payment,Materials,Labour,Equipment"</formula1>
    </dataValidation>
  </dataValidations>
  <hyperlinks>
    <hyperlink ref="B1" location="Welcome!A1" display="Welcome" xr:uid="{00000000-0004-0000-0900-000000000000}"/>
    <hyperlink ref="C1" location="Dashboard!A1" display="Dashboard" xr:uid="{00000000-0004-0000-0900-000001000000}"/>
    <hyperlink ref="D1" location="Instructions!A1" display="Instructions" xr:uid="{00000000-0004-0000-0900-000002000000}"/>
    <hyperlink ref="E1" location="Project!A1" display="Project" xr:uid="{00000000-0004-0000-0900-000003000000}"/>
    <hyperlink ref="F1" location="Materials!A1" display="Materials" xr:uid="{00000000-0004-0000-0900-000004000000}"/>
    <hyperlink ref="G1" location="Labour!A1" display="Labour" xr:uid="{00000000-0004-0000-0900-000005000000}"/>
    <hyperlink ref="H1" location="Equipment!A1" display="Equipment" xr:uid="{00000000-0004-0000-0900-000006000000}"/>
    <hyperlink ref="I1" location="Overheads!A1" display="Overheads" xr:uid="{00000000-0004-0000-0900-000007000000}"/>
    <hyperlink ref="J1" location="'Risk &amp; Cont'!A1" display="Risk &amp; Cont" xr:uid="{00000000-0004-0000-0900-000008000000}"/>
    <hyperlink ref="K1" location="Money!A1" display="Money" xr:uid="{00000000-0004-0000-0900-000009000000}"/>
    <hyperlink ref="L1" location="Proposal!A1" display="Proposal" xr:uid="{00000000-0004-0000-0900-00000A000000}"/>
    <hyperlink ref="M1" location="Settings!A1" display="Settings" xr:uid="{00000000-0004-0000-0900-00000B000000}"/>
  </hyperlinks>
  <pageMargins left="0.75" right="0.75" top="1" bottom="1"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G1000"/>
  <sheetViews>
    <sheetView workbookViewId="0">
      <selection activeCell="C1" sqref="C1"/>
    </sheetView>
  </sheetViews>
  <sheetFormatPr defaultColWidth="12.6640625" defaultRowHeight="15" customHeight="1" x14ac:dyDescent="0.25"/>
  <cols>
    <col min="1" max="29" width="13.77734375" customWidth="1"/>
    <col min="30" max="33" width="8.77734375" customWidth="1"/>
  </cols>
  <sheetData>
    <row r="1" spans="1:33"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row>
    <row r="2" spans="1:33" ht="12.75" customHeight="1" x14ac:dyDescent="0.3">
      <c r="B2" s="106"/>
      <c r="C2" s="94"/>
      <c r="D2" s="94"/>
      <c r="E2" s="94"/>
      <c r="F2" s="94"/>
      <c r="G2" s="94"/>
      <c r="H2" s="94"/>
      <c r="I2" s="94"/>
      <c r="J2" s="94"/>
      <c r="K2" s="94"/>
      <c r="L2" s="94"/>
      <c r="M2" s="94"/>
      <c r="N2" s="7"/>
      <c r="O2" s="7"/>
      <c r="P2" s="7"/>
      <c r="Q2" s="7"/>
      <c r="R2" s="7"/>
      <c r="S2" s="7"/>
      <c r="T2" s="7"/>
      <c r="U2" s="7"/>
      <c r="V2" s="7"/>
      <c r="W2" s="7"/>
      <c r="X2" s="7"/>
      <c r="Y2" s="7"/>
      <c r="Z2" s="7"/>
      <c r="AA2" s="7"/>
      <c r="AB2" s="7"/>
      <c r="AC2" s="7"/>
      <c r="AD2" s="7"/>
      <c r="AE2" s="7"/>
      <c r="AF2" s="7"/>
      <c r="AG2" s="7"/>
    </row>
    <row r="3" spans="1:33" ht="12.75" customHeight="1" x14ac:dyDescent="0.3">
      <c r="B3" s="94"/>
      <c r="C3" s="94"/>
      <c r="D3" s="94"/>
      <c r="E3" s="94"/>
      <c r="F3" s="94"/>
      <c r="G3" s="94"/>
      <c r="H3" s="94"/>
      <c r="I3" s="94"/>
      <c r="J3" s="94"/>
      <c r="K3" s="94"/>
      <c r="L3" s="94"/>
      <c r="M3" s="94"/>
      <c r="N3" s="7"/>
      <c r="O3" s="7"/>
      <c r="P3" s="7"/>
      <c r="Q3" s="7"/>
      <c r="R3" s="7"/>
      <c r="S3" s="7"/>
      <c r="T3" s="7"/>
      <c r="U3" s="7"/>
      <c r="V3" s="7"/>
      <c r="W3" s="7"/>
      <c r="X3" s="7"/>
      <c r="Y3" s="7"/>
      <c r="Z3" s="7"/>
      <c r="AA3" s="7"/>
      <c r="AB3" s="7"/>
      <c r="AC3" s="7"/>
      <c r="AD3" s="7"/>
      <c r="AE3" s="7"/>
      <c r="AF3" s="7"/>
      <c r="AG3" s="7"/>
    </row>
    <row r="4" spans="1:33" ht="27.75" customHeight="1" x14ac:dyDescent="0.3">
      <c r="B4" s="107" t="s">
        <v>81</v>
      </c>
      <c r="C4" s="108"/>
      <c r="D4" s="108"/>
      <c r="E4" s="108"/>
      <c r="F4" s="108"/>
      <c r="G4" s="108"/>
      <c r="H4" s="108"/>
      <c r="I4" s="108"/>
      <c r="J4" s="108"/>
      <c r="K4" s="108"/>
      <c r="L4" s="108"/>
      <c r="M4" s="109"/>
      <c r="N4" s="7"/>
      <c r="O4" s="7"/>
      <c r="P4" s="7"/>
      <c r="Q4" s="7"/>
      <c r="R4" s="7"/>
      <c r="S4" s="7"/>
      <c r="T4" s="7"/>
      <c r="U4" s="7"/>
      <c r="V4" s="7"/>
      <c r="W4" s="7"/>
      <c r="X4" s="7"/>
      <c r="Y4" s="7"/>
      <c r="Z4" s="7"/>
      <c r="AA4" s="7"/>
      <c r="AB4" s="7"/>
      <c r="AC4" s="7"/>
      <c r="AD4" s="7"/>
      <c r="AE4" s="7"/>
      <c r="AF4" s="7"/>
      <c r="AG4" s="7"/>
    </row>
    <row r="5" spans="1:33" ht="12.75" customHeight="1" x14ac:dyDescent="0.3">
      <c r="B5" s="106"/>
      <c r="C5" s="94"/>
      <c r="D5" s="94"/>
      <c r="E5" s="94"/>
      <c r="F5" s="94"/>
      <c r="G5" s="94"/>
      <c r="H5" s="94"/>
      <c r="I5" s="94"/>
      <c r="J5" s="94"/>
      <c r="K5" s="94"/>
      <c r="L5" s="94"/>
      <c r="M5" s="94"/>
      <c r="N5" s="7"/>
      <c r="O5" s="7"/>
      <c r="P5" s="7"/>
      <c r="Q5" s="7"/>
      <c r="R5" s="7"/>
      <c r="S5" s="7"/>
      <c r="T5" s="7"/>
      <c r="U5" s="7"/>
      <c r="V5" s="7"/>
      <c r="W5" s="7"/>
      <c r="X5" s="7"/>
      <c r="Y5" s="7"/>
      <c r="Z5" s="7"/>
      <c r="AA5" s="7"/>
      <c r="AB5" s="7"/>
      <c r="AC5" s="7"/>
      <c r="AD5" s="7"/>
      <c r="AE5" s="7"/>
      <c r="AF5" s="7"/>
      <c r="AG5" s="7"/>
    </row>
    <row r="6" spans="1:33" ht="12.75" customHeight="1" x14ac:dyDescent="0.3">
      <c r="B6" s="94"/>
      <c r="C6" s="94"/>
      <c r="D6" s="94"/>
      <c r="E6" s="94"/>
      <c r="F6" s="94"/>
      <c r="G6" s="94"/>
      <c r="H6" s="94"/>
      <c r="I6" s="94"/>
      <c r="J6" s="94"/>
      <c r="K6" s="94"/>
      <c r="L6" s="94"/>
      <c r="M6" s="94"/>
      <c r="N6" s="7"/>
      <c r="O6" s="7"/>
      <c r="P6" s="7"/>
      <c r="Q6" s="7"/>
      <c r="R6" s="7"/>
      <c r="S6" s="7"/>
      <c r="T6" s="7"/>
      <c r="U6" s="7"/>
      <c r="V6" s="7"/>
      <c r="W6" s="7"/>
      <c r="X6" s="7"/>
      <c r="Y6" s="7"/>
      <c r="Z6" s="7"/>
      <c r="AA6" s="7"/>
      <c r="AB6" s="7"/>
      <c r="AC6" s="7"/>
      <c r="AD6" s="7"/>
      <c r="AE6" s="7"/>
      <c r="AF6" s="7"/>
      <c r="AG6" s="7"/>
    </row>
    <row r="7" spans="1:33" ht="16.5" customHeight="1" x14ac:dyDescent="0.3">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8" spans="1:33" ht="16.5" customHeight="1" x14ac:dyDescent="0.35">
      <c r="A8" s="7"/>
      <c r="B8" s="7"/>
      <c r="C8" s="7"/>
      <c r="D8" s="7"/>
      <c r="E8" s="7"/>
      <c r="F8" s="7"/>
      <c r="G8" s="7"/>
      <c r="H8" s="7"/>
      <c r="I8" s="159" t="s">
        <v>247</v>
      </c>
      <c r="J8" s="94"/>
      <c r="K8" s="94"/>
      <c r="L8" s="69">
        <v>3654</v>
      </c>
      <c r="M8" s="7"/>
      <c r="N8" s="7"/>
      <c r="O8" s="7"/>
      <c r="P8" s="7"/>
      <c r="Q8" s="7"/>
      <c r="R8" s="7"/>
      <c r="S8" s="7"/>
      <c r="T8" s="7"/>
      <c r="U8" s="7"/>
      <c r="V8" s="7"/>
      <c r="W8" s="7"/>
      <c r="X8" s="7"/>
      <c r="Y8" s="7"/>
      <c r="Z8" s="7"/>
      <c r="AA8" s="7"/>
      <c r="AB8" s="7"/>
      <c r="AC8" s="7"/>
      <c r="AD8" s="7"/>
      <c r="AE8" s="7"/>
      <c r="AF8" s="7"/>
      <c r="AG8" s="7"/>
    </row>
    <row r="9" spans="1:33" ht="16.5" customHeight="1" x14ac:dyDescent="0.3">
      <c r="A9" s="7"/>
      <c r="B9" s="7"/>
      <c r="C9" s="7"/>
      <c r="D9" s="7"/>
      <c r="E9" s="7"/>
      <c r="F9" s="7"/>
      <c r="G9" s="7"/>
      <c r="H9" s="7"/>
      <c r="M9" s="7"/>
      <c r="N9" s="7"/>
      <c r="O9" s="7"/>
      <c r="P9" s="7"/>
      <c r="Q9" s="7"/>
      <c r="R9" s="7"/>
      <c r="S9" s="7"/>
      <c r="T9" s="7"/>
      <c r="U9" s="7"/>
      <c r="V9" s="7"/>
      <c r="W9" s="7"/>
      <c r="X9" s="7"/>
      <c r="Y9" s="7"/>
      <c r="Z9" s="7"/>
      <c r="AA9" s="7"/>
      <c r="AB9" s="7"/>
      <c r="AC9" s="7"/>
      <c r="AD9" s="7"/>
      <c r="AE9" s="7"/>
      <c r="AF9" s="7"/>
      <c r="AG9" s="7"/>
    </row>
    <row r="10" spans="1:33" ht="16.5" customHeight="1" x14ac:dyDescent="0.3">
      <c r="A10" s="7"/>
      <c r="B10" s="7"/>
      <c r="C10" s="160" t="s">
        <v>248</v>
      </c>
      <c r="D10" s="100"/>
      <c r="E10" s="100"/>
      <c r="F10" s="101"/>
      <c r="G10" s="7"/>
      <c r="H10" s="7"/>
      <c r="I10" s="164" t="s">
        <v>249</v>
      </c>
      <c r="J10" s="91"/>
      <c r="K10" s="91"/>
      <c r="L10" s="92"/>
      <c r="M10" s="7"/>
      <c r="N10" s="7"/>
      <c r="O10" s="7"/>
      <c r="P10" s="7"/>
      <c r="Q10" s="7"/>
      <c r="R10" s="7"/>
      <c r="S10" s="7"/>
      <c r="T10" s="7"/>
      <c r="U10" s="7"/>
      <c r="V10" s="7"/>
      <c r="W10" s="7"/>
      <c r="X10" s="7"/>
      <c r="Y10" s="7"/>
      <c r="Z10" s="7"/>
      <c r="AA10" s="7"/>
      <c r="AB10" s="7"/>
      <c r="AC10" s="7"/>
      <c r="AD10" s="7"/>
      <c r="AE10" s="7"/>
      <c r="AF10" s="7"/>
      <c r="AG10" s="7"/>
    </row>
    <row r="11" spans="1:33" ht="16.5" customHeight="1" x14ac:dyDescent="0.3">
      <c r="A11" s="7"/>
      <c r="B11" s="7"/>
      <c r="C11" s="161"/>
      <c r="D11" s="162"/>
      <c r="E11" s="162"/>
      <c r="F11" s="163"/>
      <c r="G11" s="7"/>
      <c r="H11" s="7"/>
      <c r="I11" s="165"/>
      <c r="J11" s="162"/>
      <c r="K11" s="162"/>
      <c r="L11" s="166"/>
      <c r="M11" s="7"/>
      <c r="N11" s="7"/>
      <c r="O11" s="7"/>
      <c r="P11" s="7"/>
      <c r="Q11" s="7"/>
      <c r="R11" s="7"/>
      <c r="S11" s="7"/>
      <c r="T11" s="7"/>
      <c r="U11" s="7"/>
      <c r="V11" s="7"/>
      <c r="W11" s="7"/>
      <c r="X11" s="7"/>
      <c r="Y11" s="7"/>
      <c r="Z11" s="7"/>
      <c r="AA11" s="7"/>
      <c r="AB11" s="7"/>
      <c r="AC11" s="7"/>
      <c r="AD11" s="7"/>
      <c r="AE11" s="7"/>
      <c r="AF11" s="7"/>
      <c r="AG11" s="7"/>
    </row>
    <row r="12" spans="1:33" ht="16.5" customHeight="1" x14ac:dyDescent="0.3">
      <c r="A12" s="7"/>
      <c r="B12" s="7"/>
      <c r="C12" s="157" t="str">
        <f>Project!D9</f>
        <v>Rent a space with personality</v>
      </c>
      <c r="D12" s="94"/>
      <c r="E12" s="94"/>
      <c r="F12" s="115"/>
      <c r="G12" s="7"/>
      <c r="H12" s="7"/>
      <c r="I12" s="167" t="str">
        <f>Project!D18</f>
        <v>Exterior patio seating area with water feature</v>
      </c>
      <c r="J12" s="94"/>
      <c r="K12" s="94"/>
      <c r="L12" s="95"/>
      <c r="M12" s="7"/>
      <c r="N12" s="7"/>
      <c r="O12" s="7"/>
      <c r="P12" s="7"/>
      <c r="Q12" s="7"/>
      <c r="R12" s="7"/>
      <c r="S12" s="7"/>
      <c r="T12" s="7"/>
      <c r="U12" s="7"/>
      <c r="V12" s="7"/>
      <c r="W12" s="7"/>
      <c r="X12" s="7"/>
      <c r="Y12" s="7"/>
      <c r="Z12" s="7"/>
      <c r="AA12" s="7"/>
      <c r="AB12" s="7"/>
      <c r="AC12" s="7"/>
      <c r="AD12" s="7"/>
      <c r="AE12" s="7"/>
      <c r="AF12" s="7"/>
      <c r="AG12" s="7"/>
    </row>
    <row r="13" spans="1:33" ht="16.5" customHeight="1" x14ac:dyDescent="0.3">
      <c r="A13" s="7"/>
      <c r="B13" s="7"/>
      <c r="C13" s="157" t="str">
        <f>Project!D13</f>
        <v>101 Rental Road, London</v>
      </c>
      <c r="D13" s="94"/>
      <c r="E13" s="94"/>
      <c r="F13" s="115"/>
      <c r="G13" s="7"/>
      <c r="H13" s="7"/>
      <c r="I13" s="167" t="str">
        <f>Project!D20</f>
        <v>259 Personality Towers, Main Street, London</v>
      </c>
      <c r="J13" s="94"/>
      <c r="K13" s="94"/>
      <c r="L13" s="95"/>
      <c r="M13" s="7"/>
      <c r="N13" s="7"/>
      <c r="O13" s="7"/>
      <c r="P13" s="7"/>
      <c r="Q13" s="7"/>
      <c r="R13" s="7"/>
      <c r="S13" s="7"/>
      <c r="T13" s="7"/>
      <c r="U13" s="7"/>
      <c r="V13" s="7"/>
      <c r="W13" s="7"/>
      <c r="X13" s="7"/>
      <c r="Y13" s="7"/>
      <c r="Z13" s="7"/>
      <c r="AA13" s="7"/>
      <c r="AB13" s="7"/>
      <c r="AC13" s="7"/>
      <c r="AD13" s="7"/>
      <c r="AE13" s="7"/>
      <c r="AF13" s="7"/>
      <c r="AG13" s="7"/>
    </row>
    <row r="14" spans="1:33" ht="16.5" customHeight="1" x14ac:dyDescent="0.3">
      <c r="A14" s="7"/>
      <c r="B14" s="7"/>
      <c r="C14" s="157" t="str">
        <f>Project!D10</f>
        <v>Laura Ashley</v>
      </c>
      <c r="D14" s="94"/>
      <c r="E14" s="94"/>
      <c r="F14" s="115"/>
      <c r="G14" s="7"/>
      <c r="H14" s="7"/>
      <c r="I14" s="168"/>
      <c r="J14" s="94"/>
      <c r="K14" s="94"/>
      <c r="L14" s="95"/>
      <c r="M14" s="7"/>
      <c r="N14" s="7"/>
      <c r="O14" s="7"/>
      <c r="P14" s="7"/>
      <c r="Q14" s="7"/>
      <c r="R14" s="7"/>
      <c r="S14" s="7"/>
      <c r="T14" s="7"/>
      <c r="U14" s="7"/>
      <c r="V14" s="7"/>
      <c r="W14" s="7"/>
      <c r="X14" s="7"/>
      <c r="Y14" s="7"/>
      <c r="Z14" s="7"/>
      <c r="AA14" s="7"/>
      <c r="AB14" s="7"/>
      <c r="AC14" s="7"/>
      <c r="AD14" s="7"/>
      <c r="AE14" s="7"/>
      <c r="AF14" s="7"/>
      <c r="AG14" s="7"/>
    </row>
    <row r="15" spans="1:33" ht="16.5" customHeight="1" x14ac:dyDescent="0.3">
      <c r="A15" s="7"/>
      <c r="B15" s="7"/>
      <c r="C15" s="157"/>
      <c r="D15" s="94"/>
      <c r="E15" s="94"/>
      <c r="F15" s="115"/>
      <c r="G15" s="7"/>
      <c r="H15" s="7"/>
      <c r="I15" s="168"/>
      <c r="J15" s="94"/>
      <c r="K15" s="94"/>
      <c r="L15" s="95"/>
      <c r="M15" s="7"/>
      <c r="N15" s="7"/>
      <c r="O15" s="7"/>
      <c r="P15" s="7"/>
      <c r="Q15" s="7"/>
      <c r="R15" s="7"/>
      <c r="S15" s="7"/>
      <c r="T15" s="7"/>
      <c r="U15" s="7"/>
      <c r="V15" s="7"/>
      <c r="W15" s="7"/>
      <c r="X15" s="7"/>
      <c r="Y15" s="7"/>
      <c r="Z15" s="7"/>
      <c r="AA15" s="7"/>
      <c r="AB15" s="7"/>
      <c r="AC15" s="7"/>
      <c r="AD15" s="7"/>
      <c r="AE15" s="7"/>
      <c r="AF15" s="7"/>
      <c r="AG15" s="7"/>
    </row>
    <row r="16" spans="1:33" ht="16.5" customHeight="1" x14ac:dyDescent="0.3">
      <c r="A16" s="7"/>
      <c r="B16" s="7"/>
      <c r="C16" s="157" t="str">
        <f>Project!D11</f>
        <v>0208 258 6543</v>
      </c>
      <c r="D16" s="94"/>
      <c r="E16" s="94"/>
      <c r="F16" s="115"/>
      <c r="G16" s="7"/>
      <c r="H16" s="7"/>
      <c r="I16" s="167"/>
      <c r="J16" s="94"/>
      <c r="K16" s="94"/>
      <c r="L16" s="95"/>
      <c r="M16" s="7"/>
      <c r="N16" s="7"/>
      <c r="O16" s="7"/>
      <c r="P16" s="7"/>
      <c r="Q16" s="7"/>
      <c r="R16" s="7"/>
      <c r="S16" s="7"/>
      <c r="T16" s="7"/>
      <c r="U16" s="7"/>
      <c r="V16" s="7"/>
      <c r="W16" s="7"/>
      <c r="X16" s="7"/>
      <c r="Y16" s="7"/>
      <c r="Z16" s="7"/>
      <c r="AA16" s="7"/>
      <c r="AB16" s="7"/>
      <c r="AC16" s="7"/>
      <c r="AD16" s="7"/>
      <c r="AE16" s="7"/>
      <c r="AF16" s="7"/>
      <c r="AG16" s="7"/>
    </row>
    <row r="17" spans="1:33" ht="16.5" customHeight="1" x14ac:dyDescent="0.3">
      <c r="A17" s="7"/>
      <c r="B17" s="7"/>
      <c r="C17" s="158" t="str">
        <f>Project!D12</f>
        <v>info@rentaspacewithpersonality.com</v>
      </c>
      <c r="D17" s="103"/>
      <c r="E17" s="103"/>
      <c r="F17" s="104"/>
      <c r="G17" s="7"/>
      <c r="H17" s="7"/>
      <c r="I17" s="70" t="s">
        <v>250</v>
      </c>
      <c r="J17" s="71">
        <f>Project!D23</f>
        <v>45879</v>
      </c>
      <c r="K17" s="70" t="s">
        <v>251</v>
      </c>
      <c r="L17" s="71">
        <f>Project!D24</f>
        <v>45899</v>
      </c>
      <c r="M17" s="7"/>
      <c r="N17" s="7"/>
      <c r="O17" s="7"/>
      <c r="P17" s="7"/>
      <c r="Q17" s="7"/>
      <c r="R17" s="7"/>
      <c r="S17" s="7"/>
      <c r="T17" s="7"/>
      <c r="U17" s="7"/>
      <c r="V17" s="7"/>
      <c r="W17" s="7"/>
      <c r="X17" s="7"/>
      <c r="Y17" s="7"/>
      <c r="Z17" s="7"/>
      <c r="AA17" s="7"/>
      <c r="AB17" s="7"/>
      <c r="AC17" s="7"/>
      <c r="AD17" s="7"/>
      <c r="AE17" s="7"/>
      <c r="AF17" s="7"/>
      <c r="AG17" s="7"/>
    </row>
    <row r="18" spans="1:33" ht="16.5" customHeight="1" x14ac:dyDescent="0.3">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row>
    <row r="19" spans="1:33" ht="18.75" customHeight="1" x14ac:dyDescent="0.4">
      <c r="A19" s="7"/>
      <c r="B19" s="7"/>
      <c r="C19" s="169" t="s">
        <v>252</v>
      </c>
      <c r="D19" s="146"/>
      <c r="E19" s="146"/>
      <c r="F19" s="146"/>
      <c r="G19" s="146"/>
      <c r="H19" s="146"/>
      <c r="I19" s="146"/>
      <c r="J19" s="146"/>
      <c r="K19" s="146"/>
      <c r="L19" s="147"/>
      <c r="M19" s="7"/>
      <c r="N19" s="7"/>
      <c r="O19" s="7"/>
      <c r="P19" s="7"/>
      <c r="Q19" s="7"/>
      <c r="R19" s="7"/>
      <c r="S19" s="7"/>
      <c r="T19" s="7"/>
      <c r="U19" s="7"/>
      <c r="V19" s="7"/>
      <c r="W19" s="7"/>
      <c r="X19" s="7"/>
      <c r="Y19" s="7"/>
      <c r="Z19" s="7"/>
      <c r="AA19" s="7"/>
      <c r="AB19" s="7"/>
      <c r="AC19" s="7"/>
      <c r="AD19" s="7"/>
      <c r="AE19" s="7"/>
      <c r="AF19" s="7"/>
      <c r="AG19" s="7"/>
    </row>
    <row r="20" spans="1:33" ht="16.5" customHeight="1" x14ac:dyDescent="0.3">
      <c r="A20" s="7"/>
      <c r="B20" s="7"/>
      <c r="C20" s="170" t="s">
        <v>253</v>
      </c>
      <c r="D20" s="94"/>
      <c r="E20" s="94"/>
      <c r="F20" s="94"/>
      <c r="G20" s="94"/>
      <c r="H20" s="94"/>
      <c r="I20" s="94"/>
      <c r="J20" s="94"/>
      <c r="K20" s="94"/>
      <c r="L20" s="95"/>
      <c r="M20" s="7"/>
      <c r="N20" s="7"/>
      <c r="O20" s="7"/>
      <c r="P20" s="7"/>
      <c r="Q20" s="7"/>
      <c r="R20" s="7"/>
      <c r="S20" s="7"/>
      <c r="T20" s="7"/>
      <c r="U20" s="7"/>
      <c r="V20" s="7"/>
      <c r="W20" s="7"/>
      <c r="X20" s="7"/>
      <c r="Y20" s="7"/>
      <c r="Z20" s="7"/>
      <c r="AA20" s="7"/>
      <c r="AB20" s="7"/>
      <c r="AC20" s="7"/>
      <c r="AD20" s="7"/>
      <c r="AE20" s="7"/>
      <c r="AF20" s="7"/>
      <c r="AG20" s="7"/>
    </row>
    <row r="21" spans="1:33" ht="16.5" customHeight="1" x14ac:dyDescent="0.3">
      <c r="A21" s="7"/>
      <c r="B21" s="7"/>
      <c r="C21" s="93"/>
      <c r="D21" s="94"/>
      <c r="E21" s="94"/>
      <c r="F21" s="94"/>
      <c r="G21" s="94"/>
      <c r="H21" s="94"/>
      <c r="I21" s="94"/>
      <c r="J21" s="94"/>
      <c r="K21" s="94"/>
      <c r="L21" s="95"/>
      <c r="M21" s="7"/>
      <c r="N21" s="7"/>
      <c r="O21" s="7"/>
      <c r="P21" s="7"/>
      <c r="Q21" s="7"/>
      <c r="R21" s="7"/>
      <c r="S21" s="7"/>
      <c r="T21" s="7"/>
      <c r="U21" s="7"/>
      <c r="V21" s="7"/>
      <c r="W21" s="7"/>
      <c r="X21" s="7"/>
      <c r="Y21" s="7"/>
      <c r="Z21" s="7"/>
      <c r="AA21" s="7"/>
      <c r="AB21" s="7"/>
      <c r="AC21" s="7"/>
      <c r="AD21" s="7"/>
      <c r="AE21" s="7"/>
      <c r="AF21" s="7"/>
      <c r="AG21" s="7"/>
    </row>
    <row r="22" spans="1:33" ht="16.5" customHeight="1" x14ac:dyDescent="0.3">
      <c r="A22" s="7"/>
      <c r="B22" s="7"/>
      <c r="C22" s="93"/>
      <c r="D22" s="94"/>
      <c r="E22" s="94"/>
      <c r="F22" s="94"/>
      <c r="G22" s="94"/>
      <c r="H22" s="94"/>
      <c r="I22" s="94"/>
      <c r="J22" s="94"/>
      <c r="K22" s="94"/>
      <c r="L22" s="95"/>
      <c r="M22" s="7"/>
      <c r="N22" s="7"/>
      <c r="O22" s="7"/>
      <c r="P22" s="7"/>
      <c r="Q22" s="7"/>
      <c r="R22" s="7"/>
      <c r="S22" s="7"/>
      <c r="T22" s="7"/>
      <c r="U22" s="7"/>
      <c r="V22" s="7"/>
      <c r="W22" s="7"/>
      <c r="X22" s="7"/>
      <c r="Y22" s="7"/>
      <c r="Z22" s="7"/>
      <c r="AA22" s="7"/>
      <c r="AB22" s="7"/>
      <c r="AC22" s="7"/>
      <c r="AD22" s="7"/>
      <c r="AE22" s="7"/>
      <c r="AF22" s="7"/>
      <c r="AG22" s="7"/>
    </row>
    <row r="23" spans="1:33" ht="16.5" customHeight="1" x14ac:dyDescent="0.3">
      <c r="A23" s="7"/>
      <c r="B23" s="7"/>
      <c r="C23" s="93"/>
      <c r="D23" s="94"/>
      <c r="E23" s="94"/>
      <c r="F23" s="94"/>
      <c r="G23" s="94"/>
      <c r="H23" s="94"/>
      <c r="I23" s="94"/>
      <c r="J23" s="94"/>
      <c r="K23" s="94"/>
      <c r="L23" s="95"/>
      <c r="M23" s="7"/>
      <c r="N23" s="7"/>
      <c r="O23" s="7"/>
      <c r="P23" s="7"/>
      <c r="Q23" s="7"/>
      <c r="R23" s="7"/>
      <c r="S23" s="7"/>
      <c r="T23" s="7"/>
      <c r="U23" s="7"/>
      <c r="V23" s="7"/>
      <c r="W23" s="7"/>
      <c r="X23" s="7"/>
      <c r="Y23" s="7"/>
      <c r="Z23" s="7"/>
      <c r="AA23" s="7"/>
      <c r="AB23" s="7"/>
      <c r="AC23" s="7"/>
      <c r="AD23" s="7"/>
      <c r="AE23" s="7"/>
      <c r="AF23" s="7"/>
      <c r="AG23" s="7"/>
    </row>
    <row r="24" spans="1:33" ht="16.5" customHeight="1" x14ac:dyDescent="0.3">
      <c r="A24" s="7"/>
      <c r="B24" s="7"/>
      <c r="C24" s="93"/>
      <c r="D24" s="94"/>
      <c r="E24" s="94"/>
      <c r="F24" s="94"/>
      <c r="G24" s="94"/>
      <c r="H24" s="94"/>
      <c r="I24" s="94"/>
      <c r="J24" s="94"/>
      <c r="K24" s="94"/>
      <c r="L24" s="95"/>
      <c r="M24" s="7"/>
      <c r="N24" s="7"/>
      <c r="O24" s="7"/>
      <c r="P24" s="7"/>
      <c r="Q24" s="7"/>
      <c r="R24" s="7"/>
      <c r="S24" s="7"/>
      <c r="T24" s="7"/>
      <c r="U24" s="7"/>
      <c r="V24" s="7"/>
      <c r="W24" s="7"/>
      <c r="X24" s="7"/>
      <c r="Y24" s="7"/>
      <c r="Z24" s="7"/>
      <c r="AA24" s="7"/>
      <c r="AB24" s="7"/>
      <c r="AC24" s="7"/>
      <c r="AD24" s="7"/>
      <c r="AE24" s="7"/>
      <c r="AF24" s="7"/>
      <c r="AG24" s="7"/>
    </row>
    <row r="25" spans="1:33" ht="16.5" customHeight="1" x14ac:dyDescent="0.3">
      <c r="A25" s="7"/>
      <c r="B25" s="7"/>
      <c r="C25" s="93"/>
      <c r="D25" s="94"/>
      <c r="E25" s="94"/>
      <c r="F25" s="94"/>
      <c r="G25" s="94"/>
      <c r="H25" s="94"/>
      <c r="I25" s="94"/>
      <c r="J25" s="94"/>
      <c r="K25" s="94"/>
      <c r="L25" s="95"/>
      <c r="M25" s="7"/>
      <c r="N25" s="7"/>
      <c r="O25" s="7"/>
      <c r="P25" s="7"/>
      <c r="Q25" s="7"/>
      <c r="R25" s="7"/>
      <c r="S25" s="7"/>
      <c r="T25" s="7"/>
      <c r="U25" s="7"/>
      <c r="V25" s="7"/>
      <c r="W25" s="7"/>
      <c r="X25" s="7"/>
      <c r="Y25" s="7"/>
      <c r="Z25" s="7"/>
      <c r="AA25" s="7"/>
      <c r="AB25" s="7"/>
      <c r="AC25" s="7"/>
      <c r="AD25" s="7"/>
      <c r="AE25" s="7"/>
      <c r="AF25" s="7"/>
      <c r="AG25" s="7"/>
    </row>
    <row r="26" spans="1:33" ht="16.5" customHeight="1" x14ac:dyDescent="0.3">
      <c r="A26" s="7"/>
      <c r="B26" s="7"/>
      <c r="C26" s="93"/>
      <c r="D26" s="94"/>
      <c r="E26" s="94"/>
      <c r="F26" s="94"/>
      <c r="G26" s="94"/>
      <c r="H26" s="94"/>
      <c r="I26" s="94"/>
      <c r="J26" s="94"/>
      <c r="K26" s="94"/>
      <c r="L26" s="95"/>
      <c r="M26" s="7"/>
      <c r="N26" s="7"/>
      <c r="O26" s="7"/>
      <c r="P26" s="7"/>
      <c r="Q26" s="7"/>
      <c r="R26" s="7"/>
      <c r="S26" s="7"/>
      <c r="T26" s="7"/>
      <c r="U26" s="7"/>
      <c r="V26" s="7"/>
      <c r="W26" s="7"/>
      <c r="X26" s="7"/>
      <c r="Y26" s="7"/>
      <c r="Z26" s="7"/>
      <c r="AA26" s="7"/>
      <c r="AB26" s="7"/>
      <c r="AC26" s="7"/>
      <c r="AD26" s="7"/>
      <c r="AE26" s="7"/>
      <c r="AF26" s="7"/>
      <c r="AG26" s="7"/>
    </row>
    <row r="27" spans="1:33" ht="16.5" customHeight="1" x14ac:dyDescent="0.3">
      <c r="A27" s="7"/>
      <c r="B27" s="7"/>
      <c r="C27" s="93"/>
      <c r="D27" s="94"/>
      <c r="E27" s="94"/>
      <c r="F27" s="94"/>
      <c r="G27" s="94"/>
      <c r="H27" s="94"/>
      <c r="I27" s="94"/>
      <c r="J27" s="94"/>
      <c r="K27" s="94"/>
      <c r="L27" s="95"/>
      <c r="M27" s="7"/>
      <c r="N27" s="7"/>
      <c r="O27" s="7"/>
      <c r="P27" s="7"/>
      <c r="Q27" s="7"/>
      <c r="R27" s="7"/>
      <c r="S27" s="7"/>
      <c r="T27" s="7"/>
      <c r="U27" s="7"/>
      <c r="V27" s="7"/>
      <c r="W27" s="7"/>
      <c r="X27" s="7"/>
      <c r="Y27" s="7"/>
      <c r="Z27" s="7"/>
      <c r="AA27" s="7"/>
      <c r="AB27" s="7"/>
      <c r="AC27" s="7"/>
      <c r="AD27" s="7"/>
      <c r="AE27" s="7"/>
      <c r="AF27" s="7"/>
      <c r="AG27" s="7"/>
    </row>
    <row r="28" spans="1:33" ht="16.5" customHeight="1" x14ac:dyDescent="0.3">
      <c r="A28" s="7"/>
      <c r="B28" s="7"/>
      <c r="C28" s="93"/>
      <c r="D28" s="94"/>
      <c r="E28" s="94"/>
      <c r="F28" s="94"/>
      <c r="G28" s="94"/>
      <c r="H28" s="94"/>
      <c r="I28" s="94"/>
      <c r="J28" s="94"/>
      <c r="K28" s="94"/>
      <c r="L28" s="95"/>
      <c r="M28" s="7"/>
      <c r="N28" s="7"/>
      <c r="O28" s="7"/>
      <c r="P28" s="7"/>
      <c r="Q28" s="7"/>
      <c r="R28" s="7"/>
      <c r="S28" s="7"/>
      <c r="T28" s="7"/>
      <c r="U28" s="7"/>
      <c r="V28" s="7"/>
      <c r="W28" s="7"/>
      <c r="X28" s="7"/>
      <c r="Y28" s="7"/>
      <c r="Z28" s="7"/>
      <c r="AA28" s="7"/>
      <c r="AB28" s="7"/>
      <c r="AC28" s="7"/>
      <c r="AD28" s="7"/>
      <c r="AE28" s="7"/>
      <c r="AF28" s="7"/>
      <c r="AG28" s="7"/>
    </row>
    <row r="29" spans="1:33" ht="16.5" customHeight="1" x14ac:dyDescent="0.3">
      <c r="A29" s="7"/>
      <c r="B29" s="7"/>
      <c r="C29" s="93"/>
      <c r="D29" s="94"/>
      <c r="E29" s="94"/>
      <c r="F29" s="94"/>
      <c r="G29" s="94"/>
      <c r="H29" s="94"/>
      <c r="I29" s="94"/>
      <c r="J29" s="94"/>
      <c r="K29" s="94"/>
      <c r="L29" s="95"/>
      <c r="M29" s="7"/>
      <c r="N29" s="7"/>
      <c r="O29" s="7"/>
      <c r="P29" s="7"/>
      <c r="Q29" s="7"/>
      <c r="R29" s="7"/>
      <c r="S29" s="7"/>
      <c r="T29" s="7"/>
      <c r="U29" s="7"/>
      <c r="V29" s="7"/>
      <c r="W29" s="7"/>
      <c r="X29" s="7"/>
      <c r="Y29" s="7"/>
      <c r="Z29" s="7"/>
      <c r="AA29" s="7"/>
      <c r="AB29" s="7"/>
      <c r="AC29" s="7"/>
      <c r="AD29" s="7"/>
      <c r="AE29" s="7"/>
      <c r="AF29" s="7"/>
      <c r="AG29" s="7"/>
    </row>
    <row r="30" spans="1:33" ht="16.5" customHeight="1" x14ac:dyDescent="0.3">
      <c r="A30" s="7"/>
      <c r="B30" s="7"/>
      <c r="C30" s="96"/>
      <c r="D30" s="97"/>
      <c r="E30" s="97"/>
      <c r="F30" s="97"/>
      <c r="G30" s="97"/>
      <c r="H30" s="97"/>
      <c r="I30" s="97"/>
      <c r="J30" s="97"/>
      <c r="K30" s="97"/>
      <c r="L30" s="98"/>
      <c r="M30" s="7"/>
      <c r="N30" s="7"/>
      <c r="O30" s="7"/>
      <c r="P30" s="7"/>
      <c r="Q30" s="7"/>
      <c r="R30" s="7"/>
      <c r="S30" s="7"/>
      <c r="T30" s="7"/>
      <c r="U30" s="7"/>
      <c r="V30" s="7"/>
      <c r="W30" s="7"/>
      <c r="X30" s="7"/>
      <c r="Y30" s="7"/>
      <c r="Z30" s="7"/>
      <c r="AA30" s="7"/>
      <c r="AB30" s="7"/>
      <c r="AC30" s="7"/>
      <c r="AD30" s="7"/>
      <c r="AE30" s="7"/>
      <c r="AF30" s="7"/>
      <c r="AG30" s="7"/>
    </row>
    <row r="31" spans="1:33" ht="16.5" customHeight="1" x14ac:dyDescent="0.3">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row>
    <row r="32" spans="1:33" ht="18.75" customHeight="1" x14ac:dyDescent="0.35">
      <c r="A32" s="7"/>
      <c r="B32" s="7"/>
      <c r="C32" s="171" t="s">
        <v>254</v>
      </c>
      <c r="D32" s="108"/>
      <c r="E32" s="108"/>
      <c r="F32" s="108"/>
      <c r="G32" s="108"/>
      <c r="H32" s="108"/>
      <c r="I32" s="108"/>
      <c r="J32" s="108"/>
      <c r="K32" s="108"/>
      <c r="L32" s="109"/>
      <c r="M32" s="7"/>
      <c r="N32" s="7"/>
      <c r="O32" s="7"/>
      <c r="P32" s="7"/>
      <c r="Q32" s="7"/>
      <c r="R32" s="7"/>
      <c r="S32" s="7"/>
      <c r="T32" s="7"/>
      <c r="U32" s="7"/>
      <c r="V32" s="7"/>
      <c r="W32" s="7"/>
      <c r="X32" s="7"/>
      <c r="Y32" s="7"/>
      <c r="Z32" s="7"/>
      <c r="AA32" s="7"/>
      <c r="AB32" s="7"/>
      <c r="AC32" s="7"/>
      <c r="AD32" s="7"/>
      <c r="AE32" s="7"/>
      <c r="AF32" s="7"/>
      <c r="AG32" s="7"/>
    </row>
    <row r="33" spans="1:33" ht="18.75" customHeight="1" x14ac:dyDescent="0.4">
      <c r="A33" s="7"/>
      <c r="B33" s="7"/>
      <c r="C33" s="172" t="s">
        <v>123</v>
      </c>
      <c r="D33" s="108"/>
      <c r="E33" s="108"/>
      <c r="F33" s="108"/>
      <c r="G33" s="108"/>
      <c r="H33" s="108"/>
      <c r="I33" s="108"/>
      <c r="J33" s="109"/>
      <c r="K33" s="173" t="s">
        <v>255</v>
      </c>
      <c r="L33" s="109"/>
      <c r="M33" s="7"/>
      <c r="N33" s="7"/>
      <c r="O33" s="7"/>
      <c r="P33" s="7"/>
      <c r="Q33" s="7"/>
      <c r="R33" s="7"/>
      <c r="S33" s="7"/>
      <c r="T33" s="7"/>
      <c r="U33" s="7"/>
      <c r="V33" s="7"/>
      <c r="W33" s="7"/>
      <c r="X33" s="7"/>
      <c r="Y33" s="7"/>
      <c r="Z33" s="7"/>
      <c r="AA33" s="7"/>
      <c r="AB33" s="7"/>
      <c r="AC33" s="7"/>
      <c r="AD33" s="7"/>
      <c r="AE33" s="7"/>
      <c r="AF33" s="7"/>
      <c r="AG33" s="7"/>
    </row>
    <row r="34" spans="1:33" ht="18.75" customHeight="1" x14ac:dyDescent="0.4">
      <c r="A34" s="7"/>
      <c r="B34" s="7"/>
      <c r="C34" s="174" t="s">
        <v>4</v>
      </c>
      <c r="D34" s="108"/>
      <c r="E34" s="108"/>
      <c r="F34" s="108"/>
      <c r="G34" s="108"/>
      <c r="H34" s="108"/>
      <c r="I34" s="108"/>
      <c r="J34" s="109"/>
      <c r="K34" s="175">
        <f>Dashboard!M9</f>
        <v>7205</v>
      </c>
      <c r="L34" s="109"/>
      <c r="M34" s="7"/>
      <c r="N34" s="7"/>
      <c r="O34" s="7"/>
      <c r="P34" s="7"/>
      <c r="Q34" s="7"/>
      <c r="R34" s="7"/>
      <c r="S34" s="7"/>
      <c r="T34" s="7"/>
      <c r="U34" s="7"/>
      <c r="V34" s="7"/>
      <c r="W34" s="7"/>
      <c r="X34" s="7"/>
      <c r="Y34" s="7"/>
      <c r="Z34" s="7"/>
      <c r="AA34" s="7"/>
      <c r="AB34" s="7"/>
      <c r="AC34" s="7"/>
      <c r="AD34" s="7"/>
      <c r="AE34" s="7"/>
      <c r="AF34" s="7"/>
      <c r="AG34" s="7"/>
    </row>
    <row r="35" spans="1:33" ht="18.75" customHeight="1" x14ac:dyDescent="0.4">
      <c r="A35" s="7"/>
      <c r="B35" s="7"/>
      <c r="C35" s="176" t="s">
        <v>5</v>
      </c>
      <c r="D35" s="108"/>
      <c r="E35" s="108"/>
      <c r="F35" s="108"/>
      <c r="G35" s="108"/>
      <c r="H35" s="108"/>
      <c r="I35" s="108"/>
      <c r="J35" s="109"/>
      <c r="K35" s="177">
        <f>Dashboard!M10</f>
        <v>4154</v>
      </c>
      <c r="L35" s="109"/>
      <c r="M35" s="7"/>
      <c r="N35" s="7"/>
      <c r="O35" s="7"/>
      <c r="P35" s="7"/>
      <c r="Q35" s="7"/>
      <c r="R35" s="7"/>
      <c r="S35" s="7"/>
      <c r="T35" s="7"/>
      <c r="U35" s="7"/>
      <c r="V35" s="7"/>
      <c r="W35" s="7"/>
      <c r="X35" s="7"/>
      <c r="Y35" s="7"/>
      <c r="Z35" s="7"/>
      <c r="AA35" s="7"/>
      <c r="AB35" s="7"/>
      <c r="AC35" s="7"/>
      <c r="AD35" s="7"/>
      <c r="AE35" s="7"/>
      <c r="AF35" s="7"/>
      <c r="AG35" s="7"/>
    </row>
    <row r="36" spans="1:33" ht="18.75" customHeight="1" x14ac:dyDescent="0.4">
      <c r="A36" s="7"/>
      <c r="B36" s="7"/>
      <c r="C36" s="174" t="s">
        <v>6</v>
      </c>
      <c r="D36" s="108"/>
      <c r="E36" s="108"/>
      <c r="F36" s="108"/>
      <c r="G36" s="108"/>
      <c r="H36" s="108"/>
      <c r="I36" s="108"/>
      <c r="J36" s="109"/>
      <c r="K36" s="175">
        <f>Dashboard!M11</f>
        <v>2377</v>
      </c>
      <c r="L36" s="109"/>
      <c r="M36" s="7"/>
      <c r="N36" s="7"/>
      <c r="O36" s="7"/>
      <c r="P36" s="7"/>
      <c r="Q36" s="7"/>
      <c r="R36" s="7"/>
      <c r="S36" s="7"/>
      <c r="T36" s="7"/>
      <c r="U36" s="7"/>
      <c r="V36" s="7"/>
      <c r="W36" s="7"/>
      <c r="X36" s="7"/>
      <c r="Y36" s="7"/>
      <c r="Z36" s="7"/>
      <c r="AA36" s="7"/>
      <c r="AB36" s="7"/>
      <c r="AC36" s="7"/>
      <c r="AD36" s="7"/>
      <c r="AE36" s="7"/>
      <c r="AF36" s="7"/>
      <c r="AG36" s="7"/>
    </row>
    <row r="37" spans="1:33" ht="18.75" customHeight="1" x14ac:dyDescent="0.4">
      <c r="A37" s="7"/>
      <c r="B37" s="7"/>
      <c r="C37" s="176" t="str">
        <f>IF(SUM(Overheads!$S$9:$U$9)&gt;0,"","Overheads")</f>
        <v>Overheads</v>
      </c>
      <c r="D37" s="108"/>
      <c r="E37" s="108"/>
      <c r="F37" s="108"/>
      <c r="G37" s="108"/>
      <c r="H37" s="108"/>
      <c r="I37" s="108"/>
      <c r="J37" s="109"/>
      <c r="K37" s="189">
        <f>IF(SUM(Overheads!$S$9:$U$9)&gt;0,"",Dashboard!M12)</f>
        <v>7783</v>
      </c>
      <c r="L37" s="190"/>
      <c r="M37" s="7"/>
      <c r="N37" s="7"/>
      <c r="O37" s="7"/>
      <c r="P37" s="7"/>
      <c r="Q37" s="7"/>
      <c r="R37" s="7"/>
      <c r="S37" s="7"/>
      <c r="T37" s="7"/>
      <c r="U37" s="7"/>
      <c r="V37" s="7"/>
      <c r="W37" s="7"/>
      <c r="X37" s="7"/>
      <c r="Y37" s="7"/>
      <c r="Z37" s="7"/>
      <c r="AA37" s="7"/>
      <c r="AB37" s="7"/>
      <c r="AC37" s="7"/>
      <c r="AD37" s="7"/>
      <c r="AE37" s="7"/>
      <c r="AF37" s="7"/>
      <c r="AG37" s="7"/>
    </row>
    <row r="38" spans="1:33" ht="18.75" customHeight="1" x14ac:dyDescent="0.4">
      <c r="A38" s="7"/>
      <c r="B38" s="7"/>
      <c r="C38" s="174" t="s">
        <v>256</v>
      </c>
      <c r="D38" s="108"/>
      <c r="E38" s="108"/>
      <c r="F38" s="108"/>
      <c r="G38" s="108"/>
      <c r="H38" s="108"/>
      <c r="I38" s="108"/>
      <c r="J38" s="109"/>
      <c r="K38" s="175">
        <f>SUM(K34:K37)</f>
        <v>21519</v>
      </c>
      <c r="L38" s="109"/>
      <c r="M38" s="7"/>
      <c r="N38" s="7"/>
      <c r="O38" s="7"/>
      <c r="P38" s="7"/>
      <c r="Q38" s="7"/>
      <c r="R38" s="7"/>
      <c r="S38" s="7"/>
      <c r="T38" s="7"/>
      <c r="U38" s="7"/>
      <c r="V38" s="7"/>
      <c r="W38" s="7"/>
      <c r="X38" s="7"/>
      <c r="Y38" s="7"/>
      <c r="Z38" s="7"/>
      <c r="AA38" s="7"/>
      <c r="AB38" s="7"/>
      <c r="AC38" s="7"/>
      <c r="AD38" s="7"/>
      <c r="AE38" s="7"/>
      <c r="AF38" s="7"/>
      <c r="AG38" s="7"/>
    </row>
    <row r="39" spans="1:33" ht="18.75" customHeight="1" x14ac:dyDescent="0.4">
      <c r="A39" s="7"/>
      <c r="B39" s="7"/>
      <c r="C39" s="176" t="s">
        <v>257</v>
      </c>
      <c r="D39" s="108"/>
      <c r="E39" s="108"/>
      <c r="F39" s="108"/>
      <c r="G39" s="108"/>
      <c r="H39" s="108"/>
      <c r="I39" s="108"/>
      <c r="J39" s="109"/>
      <c r="K39" s="177">
        <f>K38*0.2</f>
        <v>4303.8</v>
      </c>
      <c r="L39" s="109"/>
      <c r="M39" s="7"/>
      <c r="N39" s="7"/>
      <c r="O39" s="7"/>
      <c r="P39" s="7"/>
      <c r="Q39" s="7"/>
      <c r="R39" s="7"/>
      <c r="S39" s="7"/>
      <c r="T39" s="7"/>
      <c r="U39" s="7"/>
      <c r="V39" s="7"/>
      <c r="W39" s="7"/>
      <c r="X39" s="7"/>
      <c r="Y39" s="7"/>
      <c r="Z39" s="7"/>
      <c r="AA39" s="7"/>
      <c r="AB39" s="7"/>
      <c r="AC39" s="7"/>
      <c r="AD39" s="7"/>
      <c r="AE39" s="7"/>
      <c r="AF39" s="7"/>
      <c r="AG39" s="7"/>
    </row>
    <row r="40" spans="1:33" ht="18.75" customHeight="1" x14ac:dyDescent="0.4">
      <c r="A40" s="7"/>
      <c r="B40" s="7"/>
      <c r="C40" s="181" t="s">
        <v>258</v>
      </c>
      <c r="D40" s="108"/>
      <c r="E40" s="108"/>
      <c r="F40" s="108"/>
      <c r="G40" s="108"/>
      <c r="H40" s="108"/>
      <c r="I40" s="108"/>
      <c r="J40" s="109"/>
      <c r="K40" s="182">
        <f>SUM(K38:K39)</f>
        <v>25822.799999999999</v>
      </c>
      <c r="L40" s="109"/>
      <c r="M40" s="7"/>
      <c r="N40" s="7"/>
      <c r="O40" s="7"/>
      <c r="P40" s="7"/>
      <c r="Q40" s="7"/>
      <c r="R40" s="7"/>
      <c r="S40" s="7"/>
      <c r="T40" s="7"/>
      <c r="U40" s="7"/>
      <c r="V40" s="7"/>
      <c r="W40" s="7"/>
      <c r="X40" s="7"/>
      <c r="Y40" s="7"/>
      <c r="Z40" s="7"/>
      <c r="AA40" s="7"/>
      <c r="AB40" s="7"/>
      <c r="AC40" s="7"/>
      <c r="AD40" s="7"/>
      <c r="AE40" s="7"/>
      <c r="AF40" s="7"/>
      <c r="AG40" s="7"/>
    </row>
    <row r="41" spans="1:33" ht="16.5" customHeight="1" x14ac:dyDescent="0.3">
      <c r="A41" s="7"/>
      <c r="B41" s="7"/>
      <c r="M41" s="7"/>
      <c r="N41" s="7"/>
      <c r="O41" s="7"/>
      <c r="P41" s="7"/>
      <c r="Q41" s="7"/>
      <c r="R41" s="7"/>
      <c r="S41" s="7"/>
      <c r="T41" s="7"/>
      <c r="U41" s="7"/>
      <c r="V41" s="7"/>
      <c r="W41" s="7"/>
      <c r="X41" s="7"/>
      <c r="Y41" s="7"/>
      <c r="Z41" s="7"/>
      <c r="AA41" s="7"/>
      <c r="AB41" s="7"/>
      <c r="AC41" s="7"/>
      <c r="AD41" s="7"/>
      <c r="AE41" s="7"/>
      <c r="AF41" s="7"/>
      <c r="AG41" s="7"/>
    </row>
    <row r="42" spans="1:33" ht="18.75" customHeight="1" x14ac:dyDescent="0.4">
      <c r="A42" s="7"/>
      <c r="B42" s="7"/>
      <c r="C42" s="169" t="s">
        <v>259</v>
      </c>
      <c r="D42" s="146"/>
      <c r="E42" s="146"/>
      <c r="F42" s="146"/>
      <c r="G42" s="146"/>
      <c r="H42" s="146"/>
      <c r="I42" s="146"/>
      <c r="J42" s="146"/>
      <c r="K42" s="146"/>
      <c r="L42" s="147"/>
      <c r="M42" s="7"/>
      <c r="N42" s="7"/>
      <c r="O42" s="7"/>
      <c r="P42" s="7"/>
      <c r="Q42" s="7"/>
      <c r="R42" s="7"/>
      <c r="S42" s="7"/>
      <c r="T42" s="7"/>
      <c r="U42" s="7"/>
      <c r="V42" s="7"/>
      <c r="W42" s="7"/>
      <c r="X42" s="7"/>
      <c r="Y42" s="7"/>
      <c r="Z42" s="7"/>
      <c r="AA42" s="7"/>
      <c r="AB42" s="7"/>
      <c r="AC42" s="7"/>
      <c r="AD42" s="7"/>
      <c r="AE42" s="7"/>
      <c r="AF42" s="7"/>
      <c r="AG42" s="7"/>
    </row>
    <row r="43" spans="1:33" ht="16.5" customHeight="1" x14ac:dyDescent="0.3">
      <c r="A43" s="7"/>
      <c r="B43" s="7"/>
      <c r="C43" s="183" t="s">
        <v>260</v>
      </c>
      <c r="D43" s="94"/>
      <c r="E43" s="94"/>
      <c r="F43" s="94"/>
      <c r="G43" s="94"/>
      <c r="H43" s="94"/>
      <c r="I43" s="94"/>
      <c r="J43" s="94"/>
      <c r="K43" s="94"/>
      <c r="L43" s="95"/>
      <c r="M43" s="7"/>
      <c r="N43" s="7"/>
      <c r="O43" s="7"/>
      <c r="P43" s="7"/>
      <c r="Q43" s="7"/>
      <c r="R43" s="7"/>
      <c r="S43" s="7"/>
      <c r="T43" s="7"/>
      <c r="U43" s="7"/>
      <c r="V43" s="7"/>
      <c r="W43" s="7"/>
      <c r="X43" s="7"/>
      <c r="Y43" s="7"/>
      <c r="Z43" s="7"/>
      <c r="AA43" s="7"/>
      <c r="AB43" s="7"/>
      <c r="AC43" s="7"/>
      <c r="AD43" s="7"/>
      <c r="AE43" s="7"/>
      <c r="AF43" s="7"/>
      <c r="AG43" s="7"/>
    </row>
    <row r="44" spans="1:33" ht="16.5" customHeight="1" x14ac:dyDescent="0.3">
      <c r="A44" s="7"/>
      <c r="B44" s="7"/>
      <c r="C44" s="93"/>
      <c r="D44" s="94"/>
      <c r="E44" s="94"/>
      <c r="F44" s="94"/>
      <c r="G44" s="94"/>
      <c r="H44" s="94"/>
      <c r="I44" s="94"/>
      <c r="J44" s="94"/>
      <c r="K44" s="94"/>
      <c r="L44" s="95"/>
      <c r="M44" s="7"/>
      <c r="N44" s="7"/>
      <c r="O44" s="7"/>
      <c r="P44" s="7"/>
      <c r="Q44" s="7"/>
      <c r="R44" s="7"/>
      <c r="S44" s="7"/>
      <c r="T44" s="7"/>
      <c r="U44" s="7"/>
      <c r="V44" s="7"/>
      <c r="W44" s="7"/>
      <c r="X44" s="7"/>
      <c r="Y44" s="7"/>
      <c r="Z44" s="7"/>
      <c r="AA44" s="7"/>
      <c r="AB44" s="7"/>
      <c r="AC44" s="7"/>
      <c r="AD44" s="7"/>
      <c r="AE44" s="7"/>
      <c r="AF44" s="7"/>
      <c r="AG44" s="7"/>
    </row>
    <row r="45" spans="1:33" ht="16.5" customHeight="1" x14ac:dyDescent="0.3">
      <c r="A45" s="7"/>
      <c r="B45" s="7"/>
      <c r="C45" s="93"/>
      <c r="D45" s="94"/>
      <c r="E45" s="94"/>
      <c r="F45" s="94"/>
      <c r="G45" s="94"/>
      <c r="H45" s="94"/>
      <c r="I45" s="94"/>
      <c r="J45" s="94"/>
      <c r="K45" s="94"/>
      <c r="L45" s="95"/>
      <c r="M45" s="7"/>
      <c r="N45" s="7"/>
      <c r="O45" s="7"/>
      <c r="P45" s="7"/>
      <c r="Q45" s="7"/>
      <c r="R45" s="7"/>
      <c r="S45" s="7"/>
      <c r="T45" s="7"/>
      <c r="U45" s="7"/>
      <c r="V45" s="7"/>
      <c r="W45" s="7"/>
      <c r="X45" s="7"/>
      <c r="Y45" s="7"/>
      <c r="Z45" s="7"/>
      <c r="AA45" s="7"/>
      <c r="AB45" s="7"/>
      <c r="AC45" s="7"/>
      <c r="AD45" s="7"/>
      <c r="AE45" s="7"/>
      <c r="AF45" s="7"/>
      <c r="AG45" s="7"/>
    </row>
    <row r="46" spans="1:33" ht="16.5" customHeight="1" x14ac:dyDescent="0.3">
      <c r="A46" s="7"/>
      <c r="B46" s="7"/>
      <c r="C46" s="93"/>
      <c r="D46" s="94"/>
      <c r="E46" s="94"/>
      <c r="F46" s="94"/>
      <c r="G46" s="94"/>
      <c r="H46" s="94"/>
      <c r="I46" s="94"/>
      <c r="J46" s="94"/>
      <c r="K46" s="94"/>
      <c r="L46" s="95"/>
      <c r="M46" s="7"/>
      <c r="N46" s="7"/>
      <c r="O46" s="7"/>
      <c r="P46" s="7"/>
      <c r="Q46" s="7"/>
      <c r="R46" s="7"/>
      <c r="S46" s="7"/>
      <c r="T46" s="7"/>
      <c r="U46" s="7"/>
      <c r="V46" s="7"/>
      <c r="W46" s="7"/>
      <c r="X46" s="7"/>
      <c r="Y46" s="7"/>
      <c r="Z46" s="7"/>
      <c r="AA46" s="7"/>
      <c r="AB46" s="7"/>
      <c r="AC46" s="7"/>
      <c r="AD46" s="7"/>
      <c r="AE46" s="7"/>
      <c r="AF46" s="7"/>
      <c r="AG46" s="7"/>
    </row>
    <row r="47" spans="1:33" ht="16.5" customHeight="1" x14ac:dyDescent="0.3">
      <c r="A47" s="7"/>
      <c r="B47" s="7"/>
      <c r="C47" s="93"/>
      <c r="D47" s="94"/>
      <c r="E47" s="94"/>
      <c r="F47" s="94"/>
      <c r="G47" s="94"/>
      <c r="H47" s="94"/>
      <c r="I47" s="94"/>
      <c r="J47" s="94"/>
      <c r="K47" s="94"/>
      <c r="L47" s="95"/>
      <c r="M47" s="7"/>
      <c r="N47" s="7"/>
      <c r="O47" s="7"/>
      <c r="P47" s="7"/>
      <c r="Q47" s="7"/>
      <c r="R47" s="7"/>
      <c r="S47" s="7"/>
      <c r="T47" s="7"/>
      <c r="U47" s="7"/>
      <c r="V47" s="7"/>
      <c r="W47" s="7"/>
      <c r="X47" s="7"/>
      <c r="Y47" s="7"/>
      <c r="Z47" s="7"/>
      <c r="AA47" s="7"/>
      <c r="AB47" s="7"/>
      <c r="AC47" s="7"/>
      <c r="AD47" s="7"/>
      <c r="AE47" s="7"/>
      <c r="AF47" s="7"/>
      <c r="AG47" s="7"/>
    </row>
    <row r="48" spans="1:33" ht="16.5" customHeight="1" x14ac:dyDescent="0.3">
      <c r="A48" s="7"/>
      <c r="B48" s="7"/>
      <c r="C48" s="93"/>
      <c r="D48" s="94"/>
      <c r="E48" s="94"/>
      <c r="F48" s="94"/>
      <c r="G48" s="94"/>
      <c r="H48" s="94"/>
      <c r="I48" s="94"/>
      <c r="J48" s="94"/>
      <c r="K48" s="94"/>
      <c r="L48" s="95"/>
      <c r="M48" s="7"/>
      <c r="N48" s="7"/>
      <c r="O48" s="7"/>
      <c r="P48" s="7"/>
      <c r="Q48" s="7"/>
      <c r="R48" s="7"/>
      <c r="S48" s="7"/>
      <c r="T48" s="7"/>
      <c r="U48" s="7"/>
      <c r="V48" s="7"/>
      <c r="W48" s="7"/>
      <c r="X48" s="7"/>
      <c r="Y48" s="7"/>
      <c r="Z48" s="7"/>
      <c r="AA48" s="7"/>
      <c r="AB48" s="7"/>
      <c r="AC48" s="7"/>
      <c r="AD48" s="7"/>
      <c r="AE48" s="7"/>
      <c r="AF48" s="7"/>
      <c r="AG48" s="7"/>
    </row>
    <row r="49" spans="1:33" ht="16.5" customHeight="1" x14ac:dyDescent="0.3">
      <c r="A49" s="7"/>
      <c r="B49" s="7"/>
      <c r="C49" s="93"/>
      <c r="D49" s="94"/>
      <c r="E49" s="94"/>
      <c r="F49" s="94"/>
      <c r="G49" s="94"/>
      <c r="H49" s="94"/>
      <c r="I49" s="94"/>
      <c r="J49" s="94"/>
      <c r="K49" s="94"/>
      <c r="L49" s="95"/>
      <c r="M49" s="7"/>
      <c r="N49" s="7"/>
      <c r="O49" s="7"/>
      <c r="P49" s="7"/>
      <c r="Q49" s="7"/>
      <c r="R49" s="7"/>
      <c r="S49" s="7"/>
      <c r="T49" s="7"/>
      <c r="U49" s="7"/>
      <c r="V49" s="7"/>
      <c r="W49" s="7"/>
      <c r="X49" s="7"/>
      <c r="Y49" s="7"/>
      <c r="Z49" s="7"/>
      <c r="AA49" s="7"/>
      <c r="AB49" s="7"/>
      <c r="AC49" s="7"/>
      <c r="AD49" s="7"/>
      <c r="AE49" s="7"/>
      <c r="AF49" s="7"/>
      <c r="AG49" s="7"/>
    </row>
    <row r="50" spans="1:33" ht="16.5" customHeight="1" x14ac:dyDescent="0.3">
      <c r="A50" s="7"/>
      <c r="B50" s="7"/>
      <c r="C50" s="93"/>
      <c r="D50" s="94"/>
      <c r="E50" s="94"/>
      <c r="F50" s="94"/>
      <c r="G50" s="94"/>
      <c r="H50" s="94"/>
      <c r="I50" s="94"/>
      <c r="J50" s="94"/>
      <c r="K50" s="94"/>
      <c r="L50" s="95"/>
      <c r="M50" s="7"/>
      <c r="N50" s="7"/>
      <c r="O50" s="7"/>
      <c r="P50" s="7"/>
      <c r="Q50" s="7"/>
      <c r="R50" s="7"/>
      <c r="S50" s="7"/>
      <c r="T50" s="7"/>
      <c r="U50" s="7"/>
      <c r="V50" s="7"/>
      <c r="W50" s="7"/>
      <c r="X50" s="7"/>
      <c r="Y50" s="7"/>
      <c r="Z50" s="7"/>
      <c r="AA50" s="7"/>
      <c r="AB50" s="7"/>
      <c r="AC50" s="7"/>
      <c r="AD50" s="7"/>
      <c r="AE50" s="7"/>
      <c r="AF50" s="7"/>
      <c r="AG50" s="7"/>
    </row>
    <row r="51" spans="1:33" ht="16.5" customHeight="1" x14ac:dyDescent="0.3">
      <c r="A51" s="7"/>
      <c r="B51" s="7"/>
      <c r="C51" s="93"/>
      <c r="D51" s="94"/>
      <c r="E51" s="94"/>
      <c r="F51" s="94"/>
      <c r="G51" s="94"/>
      <c r="H51" s="94"/>
      <c r="I51" s="94"/>
      <c r="J51" s="94"/>
      <c r="K51" s="94"/>
      <c r="L51" s="95"/>
      <c r="M51" s="7"/>
      <c r="N51" s="7"/>
      <c r="O51" s="7"/>
      <c r="P51" s="7"/>
      <c r="Q51" s="7"/>
      <c r="R51" s="7"/>
      <c r="S51" s="7"/>
      <c r="T51" s="7"/>
      <c r="U51" s="7"/>
      <c r="V51" s="7"/>
      <c r="W51" s="7"/>
      <c r="X51" s="7"/>
      <c r="Y51" s="7"/>
      <c r="Z51" s="7"/>
      <c r="AA51" s="7"/>
      <c r="AB51" s="7"/>
      <c r="AC51" s="7"/>
      <c r="AD51" s="7"/>
      <c r="AE51" s="7"/>
      <c r="AF51" s="7"/>
      <c r="AG51" s="7"/>
    </row>
    <row r="52" spans="1:33" ht="16.5" customHeight="1" x14ac:dyDescent="0.3">
      <c r="A52" s="7"/>
      <c r="B52" s="7"/>
      <c r="C52" s="93"/>
      <c r="D52" s="94"/>
      <c r="E52" s="94"/>
      <c r="F52" s="94"/>
      <c r="G52" s="94"/>
      <c r="H52" s="94"/>
      <c r="I52" s="94"/>
      <c r="J52" s="94"/>
      <c r="K52" s="94"/>
      <c r="L52" s="95"/>
      <c r="M52" s="7"/>
      <c r="N52" s="7"/>
      <c r="O52" s="7"/>
      <c r="P52" s="7"/>
      <c r="Q52" s="7"/>
      <c r="R52" s="7"/>
      <c r="S52" s="7"/>
      <c r="T52" s="7"/>
      <c r="U52" s="7"/>
      <c r="V52" s="7"/>
      <c r="W52" s="7"/>
      <c r="X52" s="7"/>
      <c r="Y52" s="7"/>
      <c r="Z52" s="7"/>
      <c r="AA52" s="7"/>
      <c r="AB52" s="7"/>
      <c r="AC52" s="7"/>
      <c r="AD52" s="7"/>
      <c r="AE52" s="7"/>
      <c r="AF52" s="7"/>
      <c r="AG52" s="7"/>
    </row>
    <row r="53" spans="1:33" ht="16.5" customHeight="1" x14ac:dyDescent="0.3">
      <c r="A53" s="7"/>
      <c r="B53" s="7"/>
      <c r="C53" s="96"/>
      <c r="D53" s="97"/>
      <c r="E53" s="97"/>
      <c r="F53" s="97"/>
      <c r="G53" s="97"/>
      <c r="H53" s="97"/>
      <c r="I53" s="97"/>
      <c r="J53" s="97"/>
      <c r="K53" s="97"/>
      <c r="L53" s="98"/>
      <c r="M53" s="7"/>
      <c r="N53" s="7"/>
      <c r="O53" s="7"/>
      <c r="P53" s="7"/>
      <c r="Q53" s="7"/>
      <c r="R53" s="7"/>
      <c r="S53" s="7"/>
      <c r="T53" s="7"/>
      <c r="U53" s="7"/>
      <c r="V53" s="7"/>
      <c r="W53" s="7"/>
      <c r="X53" s="7"/>
      <c r="Y53" s="7"/>
      <c r="Z53" s="7"/>
      <c r="AA53" s="7"/>
      <c r="AB53" s="7"/>
      <c r="AC53" s="7"/>
      <c r="AD53" s="7"/>
      <c r="AE53" s="7"/>
      <c r="AF53" s="7"/>
      <c r="AG53" s="7"/>
    </row>
    <row r="54" spans="1:33" ht="16.5" customHeight="1" x14ac:dyDescent="0.3">
      <c r="A54" s="7"/>
      <c r="B54" s="7"/>
      <c r="M54" s="7"/>
      <c r="N54" s="7"/>
      <c r="O54" s="7"/>
      <c r="P54" s="7"/>
      <c r="Q54" s="7"/>
      <c r="R54" s="7"/>
      <c r="S54" s="7"/>
      <c r="T54" s="7"/>
      <c r="U54" s="7"/>
      <c r="V54" s="7"/>
      <c r="W54" s="7"/>
      <c r="X54" s="7"/>
      <c r="Y54" s="7"/>
      <c r="Z54" s="7"/>
      <c r="AA54" s="7"/>
      <c r="AB54" s="7"/>
      <c r="AC54" s="7"/>
      <c r="AD54" s="7"/>
      <c r="AE54" s="7"/>
      <c r="AF54" s="7"/>
      <c r="AG54" s="7"/>
    </row>
    <row r="55" spans="1:33" ht="18.75" customHeight="1" x14ac:dyDescent="0.35">
      <c r="A55" s="7"/>
      <c r="B55" s="7"/>
      <c r="C55" s="184" t="s">
        <v>261</v>
      </c>
      <c r="D55" s="146"/>
      <c r="E55" s="146"/>
      <c r="F55" s="147"/>
      <c r="I55" s="171" t="s">
        <v>262</v>
      </c>
      <c r="J55" s="108"/>
      <c r="K55" s="108"/>
      <c r="L55" s="109"/>
      <c r="M55" s="7"/>
      <c r="N55" s="7"/>
      <c r="O55" s="7"/>
      <c r="P55" s="7"/>
      <c r="Q55" s="7"/>
      <c r="R55" s="7"/>
      <c r="S55" s="7"/>
      <c r="T55" s="7"/>
      <c r="U55" s="7"/>
      <c r="V55" s="7"/>
      <c r="W55" s="7"/>
      <c r="X55" s="7"/>
      <c r="Y55" s="7"/>
      <c r="Z55" s="7"/>
      <c r="AA55" s="7"/>
      <c r="AB55" s="7"/>
      <c r="AC55" s="7"/>
      <c r="AD55" s="7"/>
      <c r="AE55" s="7"/>
      <c r="AF55" s="7"/>
      <c r="AG55" s="7"/>
    </row>
    <row r="56" spans="1:33" ht="16.5" customHeight="1" x14ac:dyDescent="0.35">
      <c r="A56" s="7"/>
      <c r="B56" s="7"/>
      <c r="C56" s="185" t="s">
        <v>263</v>
      </c>
      <c r="D56" s="186"/>
      <c r="E56" s="94"/>
      <c r="F56" s="72" t="s">
        <v>264</v>
      </c>
      <c r="I56" s="73" t="s">
        <v>265</v>
      </c>
      <c r="J56" s="178" t="s">
        <v>266</v>
      </c>
      <c r="K56" s="109"/>
      <c r="L56" s="74" t="s">
        <v>53</v>
      </c>
      <c r="M56" s="7"/>
      <c r="N56" s="7"/>
      <c r="O56" s="7"/>
      <c r="P56" s="7"/>
      <c r="Q56" s="7"/>
      <c r="R56" s="7"/>
      <c r="S56" s="7"/>
      <c r="T56" s="7"/>
      <c r="U56" s="7"/>
      <c r="V56" s="7"/>
      <c r="W56" s="7"/>
      <c r="X56" s="7"/>
      <c r="Y56" s="7"/>
      <c r="Z56" s="7"/>
      <c r="AA56" s="7"/>
      <c r="AB56" s="7"/>
      <c r="AC56" s="7"/>
      <c r="AD56" s="7"/>
      <c r="AE56" s="7"/>
      <c r="AF56" s="7"/>
      <c r="AG56" s="7"/>
    </row>
    <row r="57" spans="1:33" ht="16.5" customHeight="1" x14ac:dyDescent="0.35">
      <c r="A57" s="7"/>
      <c r="B57" s="7"/>
      <c r="C57" s="93"/>
      <c r="D57" s="97"/>
      <c r="E57" s="97"/>
      <c r="F57" s="72" t="s">
        <v>267</v>
      </c>
      <c r="I57" s="75" t="s">
        <v>268</v>
      </c>
      <c r="J57" s="75" t="s">
        <v>269</v>
      </c>
      <c r="K57" s="75" t="s">
        <v>270</v>
      </c>
      <c r="L57" s="76">
        <f>K40/Money!P10</f>
        <v>6455.7</v>
      </c>
      <c r="M57" s="7"/>
      <c r="N57" s="7"/>
      <c r="O57" s="7"/>
      <c r="P57" s="7"/>
      <c r="Q57" s="7"/>
      <c r="R57" s="7"/>
      <c r="S57" s="7"/>
      <c r="T57" s="7"/>
      <c r="U57" s="7"/>
      <c r="V57" s="7"/>
      <c r="W57" s="7"/>
      <c r="X57" s="7"/>
      <c r="Y57" s="7"/>
      <c r="Z57" s="7"/>
      <c r="AA57" s="7"/>
      <c r="AB57" s="7"/>
      <c r="AC57" s="7"/>
      <c r="AD57" s="7"/>
      <c r="AE57" s="7"/>
      <c r="AF57" s="7"/>
      <c r="AG57" s="7"/>
    </row>
    <row r="58" spans="1:33" ht="16.5" customHeight="1" x14ac:dyDescent="0.35">
      <c r="A58" s="7"/>
      <c r="B58" s="7"/>
      <c r="C58" s="179" t="s">
        <v>271</v>
      </c>
      <c r="D58" s="180"/>
      <c r="E58" s="94"/>
      <c r="F58" s="77" t="s">
        <v>264</v>
      </c>
      <c r="G58" s="7"/>
      <c r="H58" s="7"/>
      <c r="I58" s="70" t="s">
        <v>272</v>
      </c>
      <c r="J58" s="70" t="str">
        <f>IF(Money!P10 &lt;= 2, "", (Money!P10-2) &amp; " Payments")</f>
        <v>2 Payments</v>
      </c>
      <c r="K58" s="70" t="str">
        <f>IF((Money!P10-2)&lt;1, "", IF((Money!P10-2)&gt;1, "every " &amp; Money!P11 &amp; " days","After " &amp; ROUND(Project!D25/2,0) &amp; " days"))</f>
        <v>every 5 days</v>
      </c>
      <c r="L58" s="78">
        <f>ROUND(K40/(Money!P10),2)</f>
        <v>6455.7</v>
      </c>
      <c r="M58" s="7"/>
      <c r="N58" s="7"/>
      <c r="O58" s="7"/>
      <c r="P58" s="7"/>
      <c r="Q58" s="7"/>
      <c r="R58" s="7"/>
      <c r="S58" s="7"/>
      <c r="T58" s="7"/>
      <c r="U58" s="7"/>
      <c r="V58" s="7"/>
      <c r="W58" s="7"/>
      <c r="X58" s="7"/>
      <c r="Y58" s="7"/>
      <c r="Z58" s="7"/>
      <c r="AA58" s="7"/>
      <c r="AB58" s="7"/>
      <c r="AC58" s="7"/>
      <c r="AD58" s="7"/>
      <c r="AE58" s="7"/>
      <c r="AF58" s="7"/>
      <c r="AG58" s="7"/>
    </row>
    <row r="59" spans="1:33" ht="16.5" customHeight="1" x14ac:dyDescent="0.35">
      <c r="A59" s="7"/>
      <c r="B59" s="7"/>
      <c r="C59" s="96"/>
      <c r="D59" s="97"/>
      <c r="E59" s="97"/>
      <c r="F59" s="79" t="s">
        <v>267</v>
      </c>
      <c r="G59" s="7"/>
      <c r="H59" s="7"/>
      <c r="I59" s="70" t="s">
        <v>273</v>
      </c>
      <c r="J59" s="70" t="s">
        <v>274</v>
      </c>
      <c r="K59" s="80">
        <f>L17</f>
        <v>45899</v>
      </c>
      <c r="L59" s="78">
        <f>ROUND(K40-L57-(L58*(Money!$P$10-2)),2)</f>
        <v>6455.7</v>
      </c>
      <c r="M59" s="7"/>
      <c r="N59" s="7"/>
      <c r="O59" s="7"/>
      <c r="P59" s="7"/>
      <c r="Q59" s="7"/>
      <c r="R59" s="7"/>
      <c r="S59" s="7"/>
      <c r="T59" s="7"/>
      <c r="U59" s="7"/>
      <c r="V59" s="7"/>
      <c r="W59" s="7"/>
      <c r="X59" s="7"/>
      <c r="Y59" s="7"/>
      <c r="Z59" s="7"/>
      <c r="AA59" s="7"/>
      <c r="AB59" s="7"/>
      <c r="AC59" s="7"/>
      <c r="AD59" s="7"/>
      <c r="AE59" s="7"/>
      <c r="AF59" s="7"/>
      <c r="AG59" s="7"/>
    </row>
    <row r="60" spans="1:33" ht="12.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row>
    <row r="61" spans="1:33" ht="12.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row>
    <row r="62" spans="1:33" ht="12.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row>
    <row r="63" spans="1:33" ht="12.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row>
    <row r="64" spans="1:33" ht="12.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row>
    <row r="65" spans="1:33" ht="12.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row>
    <row r="66" spans="1:33" ht="12.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row>
    <row r="67" spans="1:33" ht="12.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row>
    <row r="68" spans="1:33" ht="12.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row>
    <row r="69" spans="1:33" ht="12.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row>
    <row r="70" spans="1:33" ht="12.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row>
    <row r="71" spans="1:33" ht="12.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row>
    <row r="72" spans="1:33" ht="12.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row>
    <row r="73" spans="1:33" ht="12.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row>
    <row r="74" spans="1:33" ht="12.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row>
    <row r="75" spans="1:33" ht="12.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row>
    <row r="76" spans="1:33" ht="12.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row>
    <row r="77" spans="1:33" ht="12.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row>
    <row r="78" spans="1:33" ht="12.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row>
    <row r="79" spans="1:33" ht="12.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row>
    <row r="80" spans="1:33" ht="12.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row>
    <row r="81" spans="1:33" ht="12.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row>
    <row r="82" spans="1:33" ht="12.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row>
    <row r="83" spans="1:33" ht="12.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row>
    <row r="84" spans="1:33" ht="12.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row>
    <row r="85" spans="1:33" ht="12.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row>
    <row r="86" spans="1:33" ht="12.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row>
    <row r="87" spans="1:33" ht="12.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row>
    <row r="88" spans="1:33" ht="12.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row>
    <row r="89" spans="1:33" ht="12.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row>
    <row r="90" spans="1:33" ht="12.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row>
    <row r="91" spans="1:33" ht="12.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row>
    <row r="92" spans="1:33" ht="12.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row>
    <row r="93" spans="1:33" ht="12.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row>
    <row r="94" spans="1:33" ht="12.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row>
    <row r="95" spans="1:33" ht="12.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row>
    <row r="96" spans="1:33" ht="12.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row>
    <row r="97" spans="1:33" ht="12.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row>
    <row r="98" spans="1:33" ht="12.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row>
    <row r="99" spans="1:33" ht="12.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row>
    <row r="100" spans="1:33" ht="12.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row>
    <row r="101" spans="1:33" ht="12.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row>
    <row r="102" spans="1:33" ht="12.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row>
    <row r="103" spans="1:33" ht="12.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row>
    <row r="104" spans="1:33" ht="12.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row>
    <row r="105" spans="1:33" ht="12.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row>
    <row r="106" spans="1:33" ht="12.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row>
    <row r="107" spans="1:33" ht="12.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row>
    <row r="108" spans="1:33" ht="12.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row>
    <row r="109" spans="1:33" ht="12.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row>
    <row r="110" spans="1:33" ht="12.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row>
    <row r="111" spans="1:33" ht="12.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row>
    <row r="112" spans="1:33" ht="12.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row>
    <row r="113" spans="1:33" ht="12.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row>
    <row r="114" spans="1:33" ht="12.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row>
    <row r="115" spans="1:33" ht="12.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row>
    <row r="116" spans="1:33" ht="12.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row>
    <row r="117" spans="1:33" ht="12.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row>
    <row r="118" spans="1:33" ht="12.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row>
    <row r="119" spans="1:33" ht="12.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row>
    <row r="120" spans="1:33" ht="12.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row>
    <row r="121" spans="1:33" ht="12.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row>
    <row r="122" spans="1:33" ht="12.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row>
    <row r="123" spans="1:33" ht="12.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row>
    <row r="124" spans="1:33" ht="12.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row>
    <row r="125" spans="1:33" ht="12.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row>
    <row r="126" spans="1:33" ht="12.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row>
    <row r="127" spans="1:33" ht="12.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row>
    <row r="128" spans="1:33" ht="12.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row>
    <row r="129" spans="1:33" ht="12.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row>
    <row r="130" spans="1:33" ht="12.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row>
    <row r="131" spans="1:33" ht="12.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row>
    <row r="132" spans="1:33" ht="12.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row>
    <row r="133" spans="1:33" ht="12.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row>
    <row r="134" spans="1:33" ht="12.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row>
    <row r="135" spans="1:33" ht="12.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row>
    <row r="136" spans="1:33" ht="12.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row>
    <row r="137" spans="1:33" ht="12.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row>
    <row r="138" spans="1:33" ht="12.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row>
    <row r="139" spans="1:33" ht="12.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row>
    <row r="140" spans="1:33" ht="12.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row>
    <row r="141" spans="1:33" ht="12.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row>
    <row r="142" spans="1:33" ht="12.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row>
    <row r="143" spans="1:33" ht="12.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row>
    <row r="144" spans="1:33" ht="12.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row>
    <row r="145" spans="1:33" ht="12.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row>
    <row r="146" spans="1:33" ht="12.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row>
    <row r="147" spans="1:33" ht="12.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row>
    <row r="148" spans="1:33" ht="12.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row>
    <row r="149" spans="1:33" ht="12.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row>
    <row r="150" spans="1:33" ht="12.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row>
    <row r="151" spans="1:33" ht="12.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row>
    <row r="152" spans="1:33" ht="12.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row>
    <row r="153" spans="1:33" ht="12.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row>
    <row r="154" spans="1:33" ht="12.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row>
    <row r="155" spans="1:33" ht="12.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row>
    <row r="156" spans="1:33" ht="12.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row>
    <row r="157" spans="1:33" ht="12.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row>
    <row r="158" spans="1:33" ht="12.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row>
    <row r="159" spans="1:33" ht="12.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row>
    <row r="160" spans="1:33" ht="12.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row>
    <row r="161" spans="1:33" ht="12.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row>
    <row r="162" spans="1:33" ht="12.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row>
    <row r="163" spans="1:33" ht="12.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row>
    <row r="164" spans="1:33" ht="12.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row>
    <row r="165" spans="1:33" ht="12.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row>
    <row r="166" spans="1:33" ht="12.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row>
    <row r="167" spans="1:33" ht="12.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row>
    <row r="168" spans="1:33" ht="12.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row>
    <row r="169" spans="1:33" ht="12.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row>
    <row r="170" spans="1:33" ht="12.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row>
    <row r="171" spans="1:33" ht="12.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row>
    <row r="172" spans="1:33" ht="12.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row>
    <row r="173" spans="1:33" ht="12.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row>
    <row r="174" spans="1:33" ht="12.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row>
    <row r="175" spans="1:33" ht="12.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row>
    <row r="176" spans="1:33" ht="12.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row>
    <row r="177" spans="1:33" ht="12.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row>
    <row r="178" spans="1:33" ht="12.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row>
    <row r="179" spans="1:33" ht="12.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row>
    <row r="180" spans="1:33" ht="12.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row>
    <row r="181" spans="1:33" ht="12.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row>
    <row r="182" spans="1:33" ht="12.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row>
    <row r="183" spans="1:33" ht="12.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row>
    <row r="184" spans="1:33" ht="12.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row>
    <row r="185" spans="1:33" ht="12.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row>
    <row r="186" spans="1:33" ht="12.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row>
    <row r="187" spans="1:33" ht="12.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row>
    <row r="188" spans="1:33" ht="12.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row>
    <row r="189" spans="1:33" ht="12.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row>
    <row r="190" spans="1:33" ht="12.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row>
    <row r="191" spans="1:33" ht="12.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row>
    <row r="192" spans="1:33" ht="12.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row>
    <row r="193" spans="1:33" ht="12.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row>
    <row r="194" spans="1:33" ht="12.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row>
    <row r="195" spans="1:33" ht="12.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row>
    <row r="196" spans="1:33" ht="12.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row>
    <row r="197" spans="1:33" ht="12.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row>
    <row r="198" spans="1:33" ht="12.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row>
    <row r="199" spans="1:33" ht="12.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row>
    <row r="200" spans="1:33" ht="12.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row>
    <row r="201" spans="1:33" ht="12.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row>
    <row r="202" spans="1:33" ht="12.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row>
    <row r="203" spans="1:33" ht="12.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row>
    <row r="204" spans="1:33" ht="12.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row>
    <row r="205" spans="1:33" ht="12.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row>
    <row r="206" spans="1:33" ht="12.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row>
    <row r="207" spans="1:33" ht="12.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row>
    <row r="208" spans="1:33" ht="12.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row>
    <row r="209" spans="1:33" ht="12.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row>
    <row r="210" spans="1:33" ht="12.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row>
    <row r="211" spans="1:33" ht="12.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row>
    <row r="212" spans="1:33" ht="12.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row>
    <row r="213" spans="1:33" ht="12.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row>
    <row r="214" spans="1:33" ht="12.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row>
    <row r="215" spans="1:33" ht="12.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row>
    <row r="216" spans="1:33" ht="12.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row>
    <row r="217" spans="1:33" ht="12.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row>
    <row r="218" spans="1:33" ht="12.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row>
    <row r="219" spans="1:33" ht="12.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row>
    <row r="220" spans="1:33" ht="12.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row>
    <row r="221" spans="1:33" ht="12.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row>
    <row r="222" spans="1:33" ht="12.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row>
    <row r="223" spans="1:33" ht="12.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row>
    <row r="224" spans="1:33" ht="12.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row>
    <row r="225" spans="1:33" ht="12.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row>
    <row r="226" spans="1:33" ht="12.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row>
    <row r="227" spans="1:33" ht="12.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row>
    <row r="228" spans="1:33" ht="12.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row>
    <row r="229" spans="1:33" ht="12.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row>
    <row r="230" spans="1:33" ht="12.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row>
    <row r="231" spans="1:33" ht="12.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row>
    <row r="232" spans="1:33" ht="12.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row>
    <row r="233" spans="1:33" ht="12.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row>
    <row r="234" spans="1:33" ht="12.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row>
    <row r="235" spans="1:33" ht="12.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row>
    <row r="236" spans="1:33" ht="12.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row>
    <row r="237" spans="1:33" ht="12.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row>
    <row r="238" spans="1:33" ht="12.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row>
    <row r="239" spans="1:33" ht="12.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row>
    <row r="240" spans="1:33" ht="12.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row>
    <row r="241" spans="1:33" ht="12.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row>
    <row r="242" spans="1:33" ht="12.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row>
    <row r="243" spans="1:33" ht="12.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row>
    <row r="244" spans="1:33" ht="12.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row>
    <row r="245" spans="1:33" ht="12.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row>
    <row r="246" spans="1:33" ht="12.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row>
    <row r="247" spans="1:33" ht="12.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row>
    <row r="248" spans="1:33" ht="12.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row>
    <row r="249" spans="1:33" ht="12.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row>
    <row r="250" spans="1:33" ht="12.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row>
    <row r="251" spans="1:33" ht="12.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row>
    <row r="252" spans="1:33" ht="12.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row>
    <row r="253" spans="1:33" ht="12.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row>
    <row r="254" spans="1:33" ht="12.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row>
    <row r="255" spans="1:33" ht="12.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row>
    <row r="256" spans="1:33" ht="12.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row>
    <row r="257" spans="1:33" ht="12.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row>
    <row r="258" spans="1:33" ht="12.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row>
    <row r="259" spans="1:33" ht="12.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row>
    <row r="260" spans="1:33" ht="12.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row>
    <row r="261" spans="1:33" ht="12.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row>
    <row r="262" spans="1:33" ht="12.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row>
    <row r="263" spans="1:33" ht="12.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row>
    <row r="264" spans="1:33" ht="12.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row>
    <row r="265" spans="1:33" ht="12.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row>
    <row r="266" spans="1:33" ht="12.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row>
    <row r="267" spans="1:33" ht="12.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row>
    <row r="268" spans="1:33" ht="12.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row>
    <row r="269" spans="1:33" ht="12.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row>
    <row r="270" spans="1:33" ht="12.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row>
    <row r="271" spans="1:33" ht="12.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row>
    <row r="272" spans="1:33" ht="12.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row>
    <row r="273" spans="1:33" ht="12.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row>
    <row r="274" spans="1:33" ht="12.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row>
    <row r="275" spans="1:33" ht="12.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row>
    <row r="276" spans="1:33" ht="12.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row>
    <row r="277" spans="1:33" ht="12.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row>
    <row r="278" spans="1:33" ht="12.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row>
    <row r="279" spans="1:33" ht="12.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row>
    <row r="280" spans="1:33" ht="12.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row>
    <row r="281" spans="1:33" ht="12.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row>
    <row r="282" spans="1:33" ht="12.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row>
    <row r="283" spans="1:33" ht="12.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row>
    <row r="284" spans="1:33" ht="12.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row>
    <row r="285" spans="1:33" ht="12.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row>
    <row r="286" spans="1:33" ht="12.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row>
    <row r="287" spans="1:33" ht="12.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row>
    <row r="288" spans="1:33" ht="12.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row>
    <row r="289" spans="1:33" ht="12.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row>
    <row r="290" spans="1:33" ht="12.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row>
    <row r="291" spans="1:33" ht="12.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row>
    <row r="292" spans="1:33" ht="12.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row>
    <row r="293" spans="1:33" ht="12.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row>
    <row r="294" spans="1:33" ht="12.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row>
    <row r="295" spans="1:33" ht="12.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row>
    <row r="296" spans="1:33" ht="12.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row>
    <row r="297" spans="1:33" ht="12.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row>
    <row r="298" spans="1:33" ht="12.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row>
    <row r="299" spans="1:33" ht="12.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row>
    <row r="300" spans="1:33" ht="12.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row>
    <row r="301" spans="1:33" ht="12.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row>
    <row r="302" spans="1:33" ht="12.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row>
    <row r="303" spans="1:33" ht="12.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row>
    <row r="304" spans="1:33" ht="12.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row>
    <row r="305" spans="1:33" ht="12.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row>
    <row r="306" spans="1:33" ht="12.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row>
    <row r="307" spans="1:33" ht="12.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row>
    <row r="308" spans="1:33" ht="12.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row>
    <row r="309" spans="1:33" ht="12.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row>
    <row r="310" spans="1:33" ht="12.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row>
    <row r="311" spans="1:33" ht="12.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row>
    <row r="312" spans="1:33" ht="12.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row>
    <row r="313" spans="1:33" ht="12.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row>
    <row r="314" spans="1:33" ht="12.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row>
    <row r="315" spans="1:33" ht="12.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row>
    <row r="316" spans="1:33" ht="12.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row>
    <row r="317" spans="1:33" ht="12.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row>
    <row r="318" spans="1:33" ht="12.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row>
    <row r="319" spans="1:33" ht="12.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row>
    <row r="320" spans="1:33" ht="12.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row>
    <row r="321" spans="1:33" ht="12.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row>
    <row r="322" spans="1:33" ht="12.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row>
    <row r="323" spans="1:33" ht="12.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row>
    <row r="324" spans="1:33" ht="12.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row>
    <row r="325" spans="1:33" ht="12.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row>
    <row r="326" spans="1:33" ht="12.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row>
    <row r="327" spans="1:33" ht="12.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row>
    <row r="328" spans="1:33" ht="12.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row>
    <row r="329" spans="1:33" ht="12.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row>
    <row r="330" spans="1:33" ht="12.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row>
    <row r="331" spans="1:33" ht="12.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row>
    <row r="332" spans="1:33" ht="12.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row>
    <row r="333" spans="1:33" ht="12.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row>
    <row r="334" spans="1:33" ht="12.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row>
    <row r="335" spans="1:33" ht="12.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row>
    <row r="336" spans="1:33" ht="12.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row>
    <row r="337" spans="1:33" ht="12.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row>
    <row r="338" spans="1:33" ht="12.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row>
    <row r="339" spans="1:33" ht="12.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row>
    <row r="340" spans="1:33" ht="12.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row>
    <row r="341" spans="1:33" ht="12.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row>
    <row r="342" spans="1:33" ht="12.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row>
    <row r="343" spans="1:33" ht="12.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row>
    <row r="344" spans="1:33" ht="12.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row>
    <row r="345" spans="1:33" ht="12.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row>
    <row r="346" spans="1:33" ht="12.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row>
    <row r="347" spans="1:33" ht="12.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row>
    <row r="348" spans="1:33" ht="12.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row>
    <row r="349" spans="1:33" ht="12.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row>
    <row r="350" spans="1:33" ht="12.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row>
    <row r="351" spans="1:33" ht="12.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row>
    <row r="352" spans="1:33" ht="12.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row>
    <row r="353" spans="1:33" ht="12.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row>
    <row r="354" spans="1:33" ht="12.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row>
    <row r="355" spans="1:33" ht="12.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row>
    <row r="356" spans="1:33" ht="12.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row>
    <row r="357" spans="1:33" ht="12.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row>
    <row r="358" spans="1:33" ht="12.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row>
    <row r="359" spans="1:33" ht="12.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row>
    <row r="360" spans="1:33" ht="12.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row>
    <row r="361" spans="1:33" ht="12.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row>
    <row r="362" spans="1:33" ht="12.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row>
    <row r="363" spans="1:33" ht="12.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row>
    <row r="364" spans="1:33" ht="12.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row>
    <row r="365" spans="1:33" ht="12.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row>
    <row r="366" spans="1:33" ht="12.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row>
    <row r="367" spans="1:33" ht="12.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row>
    <row r="368" spans="1:33" ht="12.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row>
    <row r="369" spans="1:33" ht="12.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row>
    <row r="370" spans="1:33" ht="12.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row>
    <row r="371" spans="1:33" ht="12.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row>
    <row r="372" spans="1:33" ht="12.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row>
    <row r="373" spans="1:33" ht="12.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row>
    <row r="374" spans="1:33" ht="12.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row>
    <row r="375" spans="1:33" ht="12.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row>
    <row r="376" spans="1:33" ht="12.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row>
    <row r="377" spans="1:33" ht="12.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row>
    <row r="378" spans="1:33" ht="12.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row>
    <row r="379" spans="1:33" ht="12.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row>
    <row r="380" spans="1:33" ht="12.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row>
    <row r="381" spans="1:33" ht="12.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row>
    <row r="382" spans="1:33" ht="12.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row>
    <row r="383" spans="1:33" ht="12.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row>
    <row r="384" spans="1:33" ht="12.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row>
    <row r="385" spans="1:33" ht="12.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row>
    <row r="386" spans="1:33" ht="12.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row>
    <row r="387" spans="1:33" ht="12.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row>
    <row r="388" spans="1:33" ht="12.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row>
    <row r="389" spans="1:33" ht="12.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row>
    <row r="390" spans="1:33" ht="12.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row>
    <row r="391" spans="1:33" ht="12.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row>
    <row r="392" spans="1:33" ht="12.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row>
    <row r="393" spans="1:33" ht="12.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row>
    <row r="394" spans="1:33" ht="12.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row>
    <row r="395" spans="1:33" ht="12.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row>
    <row r="396" spans="1:33" ht="12.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row>
    <row r="397" spans="1:33" ht="12.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row>
    <row r="398" spans="1:33" ht="12.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row>
    <row r="399" spans="1:33" ht="12.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row>
    <row r="400" spans="1:33" ht="12.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row>
    <row r="401" spans="1:33" ht="12.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row>
    <row r="402" spans="1:33" ht="12.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row>
    <row r="403" spans="1:33" ht="12.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row>
    <row r="404" spans="1:33" ht="12.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row>
    <row r="405" spans="1:33" ht="12.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row>
    <row r="406" spans="1:33" ht="12.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row>
    <row r="407" spans="1:33" ht="12.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row>
    <row r="408" spans="1:33" ht="12.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row>
    <row r="409" spans="1:33" ht="12.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row>
    <row r="410" spans="1:33" ht="12.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row>
    <row r="411" spans="1:33" ht="12.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row>
    <row r="412" spans="1:33" ht="12.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row>
    <row r="413" spans="1:33" ht="12.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row>
    <row r="414" spans="1:33" ht="12.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row>
    <row r="415" spans="1:33" ht="12.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row>
    <row r="416" spans="1:33" ht="12.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row>
    <row r="417" spans="1:33" ht="12.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row>
    <row r="418" spans="1:33" ht="12.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row>
    <row r="419" spans="1:33" ht="12.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row>
    <row r="420" spans="1:33" ht="12.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row>
    <row r="421" spans="1:33" ht="12.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row>
    <row r="422" spans="1:33" ht="12.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row>
    <row r="423" spans="1:33" ht="12.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row>
    <row r="424" spans="1:33" ht="12.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row>
    <row r="425" spans="1:33" ht="12.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row>
    <row r="426" spans="1:33" ht="12.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row>
    <row r="427" spans="1:33" ht="12.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row>
    <row r="428" spans="1:33" ht="12.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row>
    <row r="429" spans="1:33" ht="12.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row>
    <row r="430" spans="1:33" ht="12.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row>
    <row r="431" spans="1:33" ht="12.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row>
    <row r="432" spans="1:33" ht="12.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row>
    <row r="433" spans="1:33" ht="12.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row>
    <row r="434" spans="1:33" ht="12.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row>
    <row r="435" spans="1:33" ht="12.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row>
    <row r="436" spans="1:33" ht="12.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row>
    <row r="437" spans="1:33" ht="12.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row>
    <row r="438" spans="1:33" ht="12.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row>
    <row r="439" spans="1:33" ht="12.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row>
    <row r="440" spans="1:33" ht="12.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row>
    <row r="441" spans="1:33" ht="12.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row>
    <row r="442" spans="1:33" ht="12.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row>
    <row r="443" spans="1:33" ht="12.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row>
    <row r="444" spans="1:33" ht="12.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row>
    <row r="445" spans="1:33" ht="12.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row>
    <row r="446" spans="1:33" ht="12.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row>
    <row r="447" spans="1:33" ht="12.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row>
    <row r="448" spans="1:33" ht="12.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row>
    <row r="449" spans="1:33" ht="12.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row>
    <row r="450" spans="1:33" ht="12.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row>
    <row r="451" spans="1:33" ht="12.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row>
    <row r="452" spans="1:33" ht="12.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row>
    <row r="453" spans="1:33" ht="12.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row>
    <row r="454" spans="1:33" ht="12.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row>
    <row r="455" spans="1:33" ht="12.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row>
    <row r="456" spans="1:33" ht="12.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row>
    <row r="457" spans="1:33" ht="12.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row>
    <row r="458" spans="1:33" ht="12.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row>
    <row r="459" spans="1:33" ht="12.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row>
    <row r="460" spans="1:33" ht="12.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row>
    <row r="461" spans="1:33" ht="12.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row>
    <row r="462" spans="1:33" ht="12.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row>
    <row r="463" spans="1:33" ht="12.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row>
    <row r="464" spans="1:33" ht="12.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row>
    <row r="465" spans="1:33" ht="12.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row>
    <row r="466" spans="1:33" ht="12.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row>
    <row r="467" spans="1:33" ht="12.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row>
    <row r="468" spans="1:33" ht="12.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row>
    <row r="469" spans="1:33" ht="12.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row>
    <row r="470" spans="1:33" ht="12.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row>
    <row r="471" spans="1:33" ht="12.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row>
    <row r="472" spans="1:33" ht="12.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row>
    <row r="473" spans="1:33" ht="12.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row>
    <row r="474" spans="1:33" ht="12.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row>
    <row r="475" spans="1:33" ht="12.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row>
    <row r="476" spans="1:33" ht="12.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row>
    <row r="477" spans="1:33" ht="12.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row>
    <row r="478" spans="1:33" ht="12.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row>
    <row r="479" spans="1:33" ht="12.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row>
    <row r="480" spans="1:33" ht="12.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row>
    <row r="481" spans="1:33" ht="12.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row>
    <row r="482" spans="1:33" ht="12.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row>
    <row r="483" spans="1:33" ht="12.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row>
    <row r="484" spans="1:33" ht="12.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row>
    <row r="485" spans="1:33" ht="12.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row>
    <row r="486" spans="1:33" ht="12.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row>
    <row r="487" spans="1:33" ht="12.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row>
    <row r="488" spans="1:33" ht="12.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row>
    <row r="489" spans="1:33" ht="12.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row>
    <row r="490" spans="1:33" ht="12.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row>
    <row r="491" spans="1:33" ht="12.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row>
    <row r="492" spans="1:33" ht="12.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row>
    <row r="493" spans="1:33" ht="12.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row>
    <row r="494" spans="1:33" ht="12.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row>
    <row r="495" spans="1:33" ht="12.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row>
    <row r="496" spans="1:33" ht="12.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row>
    <row r="497" spans="1:33" ht="12.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row>
    <row r="498" spans="1:33" ht="12.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row>
    <row r="499" spans="1:33" ht="12.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row>
    <row r="500" spans="1:33" ht="12.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row>
    <row r="501" spans="1:33" ht="12.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row>
    <row r="502" spans="1:33" ht="12.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row>
    <row r="503" spans="1:33" ht="12.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row>
    <row r="504" spans="1:33" ht="12.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row>
    <row r="505" spans="1:33" ht="12.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row>
    <row r="506" spans="1:33" ht="12.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row>
    <row r="507" spans="1:33" ht="12.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row>
    <row r="508" spans="1:33" ht="12.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row>
    <row r="509" spans="1:33" ht="12.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row>
    <row r="510" spans="1:33" ht="12.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row>
    <row r="511" spans="1:33" ht="12.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row>
    <row r="512" spans="1:33" ht="12.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row>
    <row r="513" spans="1:33" ht="12.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row>
    <row r="514" spans="1:33" ht="12.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row>
    <row r="515" spans="1:33" ht="12.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row>
    <row r="516" spans="1:33" ht="12.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row>
    <row r="517" spans="1:33" ht="12.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row>
    <row r="518" spans="1:33" ht="12.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row>
    <row r="519" spans="1:33" ht="12.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row>
    <row r="520" spans="1:33" ht="12.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row>
    <row r="521" spans="1:33" ht="12.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row>
    <row r="522" spans="1:33" ht="12.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row>
    <row r="523" spans="1:33" ht="12.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row>
    <row r="524" spans="1:33" ht="12.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row>
    <row r="525" spans="1:33" ht="12.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row>
    <row r="526" spans="1:33" ht="12.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row>
    <row r="527" spans="1:33" ht="12.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row>
    <row r="528" spans="1:33" ht="12.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row>
    <row r="529" spans="1:33" ht="12.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row>
    <row r="530" spans="1:33" ht="12.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row>
    <row r="531" spans="1:33" ht="12.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row>
    <row r="532" spans="1:33" ht="12.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row>
    <row r="533" spans="1:33" ht="12.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row>
    <row r="534" spans="1:33" ht="12.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row>
    <row r="535" spans="1:33" ht="12.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row>
    <row r="536" spans="1:33" ht="12.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row>
    <row r="537" spans="1:33" ht="12.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row>
    <row r="538" spans="1:33" ht="12.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row>
    <row r="539" spans="1:33" ht="12.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row>
    <row r="540" spans="1:33" ht="12.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row>
    <row r="541" spans="1:33" ht="12.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row>
    <row r="542" spans="1:33" ht="12.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row>
    <row r="543" spans="1:33" ht="12.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row>
    <row r="544" spans="1:33" ht="12.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row>
    <row r="545" spans="1:33" ht="12.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row>
    <row r="546" spans="1:33" ht="12.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row>
    <row r="547" spans="1:33" ht="12.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row>
    <row r="548" spans="1:33" ht="12.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row>
    <row r="549" spans="1:33" ht="12.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row>
    <row r="550" spans="1:33" ht="12.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row>
    <row r="551" spans="1:33" ht="12.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row>
    <row r="552" spans="1:33" ht="12.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row>
    <row r="553" spans="1:33" ht="12.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row>
    <row r="554" spans="1:33" ht="12.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row>
    <row r="555" spans="1:33" ht="12.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row>
    <row r="556" spans="1:33" ht="12.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row>
    <row r="557" spans="1:33" ht="12.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row>
    <row r="558" spans="1:33" ht="12.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row>
    <row r="559" spans="1:33" ht="12.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row>
    <row r="560" spans="1:33" ht="12.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row>
    <row r="561" spans="1:33" ht="12.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row>
    <row r="562" spans="1:33" ht="12.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row>
    <row r="563" spans="1:33" ht="12.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row>
    <row r="564" spans="1:33" ht="12.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row>
    <row r="565" spans="1:33" ht="12.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row>
    <row r="566" spans="1:33" ht="12.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row>
    <row r="567" spans="1:33" ht="12.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row>
    <row r="568" spans="1:33" ht="12.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row>
    <row r="569" spans="1:33" ht="12.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row>
    <row r="570" spans="1:33" ht="12.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row>
    <row r="571" spans="1:33" ht="12.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row>
    <row r="572" spans="1:33" ht="12.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row>
    <row r="573" spans="1:33" ht="12.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row>
    <row r="574" spans="1:33" ht="12.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row>
    <row r="575" spans="1:33" ht="12.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row>
    <row r="576" spans="1:33" ht="12.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row>
    <row r="577" spans="1:33" ht="12.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row>
    <row r="578" spans="1:33" ht="12.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row>
    <row r="579" spans="1:33" ht="12.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row>
    <row r="580" spans="1:33" ht="12.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row>
    <row r="581" spans="1:33" ht="12.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row>
    <row r="582" spans="1:33" ht="12.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row>
    <row r="583" spans="1:33" ht="12.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row>
    <row r="584" spans="1:33" ht="12.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row>
    <row r="585" spans="1:33" ht="12.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row>
    <row r="586" spans="1:33" ht="12.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row>
    <row r="587" spans="1:33" ht="12.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row>
    <row r="588" spans="1:33" ht="12.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row>
    <row r="589" spans="1:33" ht="12.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row>
    <row r="590" spans="1:33" ht="12.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row>
    <row r="591" spans="1:33" ht="12.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row>
    <row r="592" spans="1:33" ht="12.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row>
    <row r="593" spans="1:33" ht="12.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row>
    <row r="594" spans="1:33" ht="12.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row>
    <row r="595" spans="1:33" ht="12.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row>
    <row r="596" spans="1:33" ht="12.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row>
    <row r="597" spans="1:33" ht="12.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row>
    <row r="598" spans="1:33" ht="12.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row>
    <row r="599" spans="1:33" ht="12.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row>
    <row r="600" spans="1:33" ht="12.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row>
    <row r="601" spans="1:33" ht="12.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row>
    <row r="602" spans="1:33" ht="12.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row>
    <row r="603" spans="1:33" ht="12.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row>
    <row r="604" spans="1:33" ht="12.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row>
    <row r="605" spans="1:33" ht="12.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row>
    <row r="606" spans="1:33" ht="12.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row>
    <row r="607" spans="1:33" ht="12.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row>
    <row r="608" spans="1:33" ht="12.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row>
    <row r="609" spans="1:33" ht="12.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row>
    <row r="610" spans="1:33" ht="12.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row>
    <row r="611" spans="1:33" ht="12.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row>
    <row r="612" spans="1:33" ht="12.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row>
    <row r="613" spans="1:33" ht="12.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row>
    <row r="614" spans="1:33" ht="12.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row>
    <row r="615" spans="1:33" ht="12.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row>
    <row r="616" spans="1:33" ht="12.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row>
    <row r="617" spans="1:33" ht="12.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row>
    <row r="618" spans="1:33" ht="12.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row>
    <row r="619" spans="1:33" ht="12.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row>
    <row r="620" spans="1:33" ht="12.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row>
    <row r="621" spans="1:33" ht="12.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row>
    <row r="622" spans="1:33" ht="12.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row>
    <row r="623" spans="1:33" ht="12.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row>
    <row r="624" spans="1:33" ht="12.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row>
    <row r="625" spans="1:33" ht="12.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row>
    <row r="626" spans="1:33" ht="12.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row>
    <row r="627" spans="1:33" ht="12.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row>
    <row r="628" spans="1:33" ht="12.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row>
    <row r="629" spans="1:33" ht="12.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row>
    <row r="630" spans="1:33" ht="12.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row>
    <row r="631" spans="1:33" ht="12.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row>
    <row r="632" spans="1:33" ht="12.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row>
    <row r="633" spans="1:33" ht="12.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row>
    <row r="634" spans="1:33" ht="12.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row>
    <row r="635" spans="1:33" ht="12.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row>
    <row r="636" spans="1:33" ht="12.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row>
    <row r="637" spans="1:33" ht="12.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row>
    <row r="638" spans="1:33" ht="12.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row>
    <row r="639" spans="1:33" ht="12.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row>
    <row r="640" spans="1:33" ht="12.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row>
    <row r="641" spans="1:33" ht="12.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row>
    <row r="642" spans="1:33" ht="12.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row>
    <row r="643" spans="1:33" ht="12.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row>
    <row r="644" spans="1:33" ht="12.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row>
    <row r="645" spans="1:33" ht="12.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row>
    <row r="646" spans="1:33" ht="12.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row>
    <row r="647" spans="1:33" ht="12.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row>
    <row r="648" spans="1:33" ht="12.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row>
    <row r="649" spans="1:33" ht="12.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row>
    <row r="650" spans="1:33" ht="12.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row>
    <row r="651" spans="1:33" ht="12.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row>
    <row r="652" spans="1:33" ht="12.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row>
    <row r="653" spans="1:33" ht="12.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row>
    <row r="654" spans="1:33" ht="12.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row>
    <row r="655" spans="1:33" ht="12.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row>
    <row r="656" spans="1:33" ht="12.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row>
    <row r="657" spans="1:33" ht="12.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row>
    <row r="658" spans="1:33" ht="12.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row>
    <row r="659" spans="1:33" ht="12.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row>
    <row r="660" spans="1:33" ht="12.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row>
    <row r="661" spans="1:33" ht="12.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row>
    <row r="662" spans="1:33" ht="12.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row>
    <row r="663" spans="1:33" ht="12.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row>
    <row r="664" spans="1:33" ht="12.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row>
    <row r="665" spans="1:33" ht="12.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row>
    <row r="666" spans="1:33" ht="12.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row>
    <row r="667" spans="1:33" ht="12.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row>
    <row r="668" spans="1:33" ht="12.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row>
    <row r="669" spans="1:33" ht="12.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row>
    <row r="670" spans="1:33" ht="12.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row>
    <row r="671" spans="1:33" ht="12.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row>
    <row r="672" spans="1:33" ht="12.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row>
    <row r="673" spans="1:33" ht="12.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row>
    <row r="674" spans="1:33" ht="12.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row>
    <row r="675" spans="1:33" ht="12.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row>
    <row r="676" spans="1:33" ht="12.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row>
    <row r="677" spans="1:33" ht="12.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row>
    <row r="678" spans="1:33" ht="12.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row>
    <row r="679" spans="1:33" ht="12.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row>
    <row r="680" spans="1:33" ht="12.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row>
    <row r="681" spans="1:33" ht="12.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row>
    <row r="682" spans="1:33" ht="12.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row>
    <row r="683" spans="1:33" ht="12.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row>
    <row r="684" spans="1:33" ht="12.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row>
    <row r="685" spans="1:33" ht="12.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row>
    <row r="686" spans="1:33" ht="12.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row>
    <row r="687" spans="1:33" ht="12.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row>
    <row r="688" spans="1:33" ht="12.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row>
    <row r="689" spans="1:33" ht="12.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row>
    <row r="690" spans="1:33" ht="12.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row>
    <row r="691" spans="1:33" ht="12.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row>
    <row r="692" spans="1:33" ht="12.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row>
    <row r="693" spans="1:33" ht="12.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row>
    <row r="694" spans="1:33" ht="12.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row>
    <row r="695" spans="1:33" ht="12.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row>
    <row r="696" spans="1:33" ht="12.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row>
    <row r="697" spans="1:33" ht="12.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row>
    <row r="698" spans="1:33" ht="12.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row>
    <row r="699" spans="1:33" ht="12.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row>
    <row r="700" spans="1:33" ht="12.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row>
    <row r="701" spans="1:33" ht="12.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row>
    <row r="702" spans="1:33" ht="12.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row>
    <row r="703" spans="1:33" ht="12.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row>
    <row r="704" spans="1:33" ht="12.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row>
    <row r="705" spans="1:33" ht="12.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row>
    <row r="706" spans="1:33" ht="12.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row>
    <row r="707" spans="1:33" ht="12.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row>
    <row r="708" spans="1:33" ht="12.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row>
    <row r="709" spans="1:33" ht="12.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row>
    <row r="710" spans="1:33" ht="12.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row>
    <row r="711" spans="1:33" ht="12.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row>
    <row r="712" spans="1:33" ht="12.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row>
    <row r="713" spans="1:33" ht="12.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row>
    <row r="714" spans="1:33" ht="12.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row>
    <row r="715" spans="1:33" ht="12.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row>
    <row r="716" spans="1:33" ht="12.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row>
    <row r="717" spans="1:33" ht="12.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row>
    <row r="718" spans="1:33" ht="12.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row>
    <row r="719" spans="1:33" ht="12.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row>
    <row r="720" spans="1:33" ht="12.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row>
    <row r="721" spans="1:33" ht="12.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row>
    <row r="722" spans="1:33" ht="12.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row>
    <row r="723" spans="1:33" ht="12.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row>
    <row r="724" spans="1:33" ht="12.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row>
    <row r="725" spans="1:33" ht="12.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row>
    <row r="726" spans="1:33" ht="12.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row>
    <row r="727" spans="1:33" ht="12.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row>
    <row r="728" spans="1:33" ht="12.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row>
    <row r="729" spans="1:33" ht="12.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row>
    <row r="730" spans="1:33" ht="12.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row>
    <row r="731" spans="1:33" ht="12.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row>
    <row r="732" spans="1:33" ht="12.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row>
    <row r="733" spans="1:33" ht="12.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row>
    <row r="734" spans="1:33" ht="12.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row>
    <row r="735" spans="1:33" ht="12.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row>
    <row r="736" spans="1:33" ht="12.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row>
    <row r="737" spans="1:33" ht="12.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row>
    <row r="738" spans="1:33" ht="12.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row>
    <row r="739" spans="1:33" ht="12.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row>
    <row r="740" spans="1:33" ht="12.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row>
    <row r="741" spans="1:33" ht="12.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row>
    <row r="742" spans="1:33" ht="12.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row>
    <row r="743" spans="1:33" ht="12.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row>
    <row r="744" spans="1:33" ht="12.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row>
    <row r="745" spans="1:33" ht="12.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row>
    <row r="746" spans="1:33" ht="12.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row>
    <row r="747" spans="1:33" ht="12.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row>
    <row r="748" spans="1:33" ht="12.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row>
    <row r="749" spans="1:33" ht="12.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row>
    <row r="750" spans="1:33" ht="12.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row>
    <row r="751" spans="1:33" ht="12.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row>
    <row r="752" spans="1:33" ht="12.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row>
    <row r="753" spans="1:33" ht="12.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row>
    <row r="754" spans="1:33" ht="12.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row>
    <row r="755" spans="1:33" ht="12.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row>
    <row r="756" spans="1:33" ht="12.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row>
    <row r="757" spans="1:33" ht="12.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row>
    <row r="758" spans="1:33" ht="12.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row>
    <row r="759" spans="1:33" ht="12.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row>
    <row r="760" spans="1:33" ht="12.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row>
    <row r="761" spans="1:33" ht="12.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row>
    <row r="762" spans="1:33" ht="12.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row>
    <row r="763" spans="1:33" ht="12.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row>
    <row r="764" spans="1:33" ht="12.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row>
    <row r="765" spans="1:33" ht="12.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row>
    <row r="766" spans="1:33" ht="12.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row>
    <row r="767" spans="1:33" ht="12.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row>
    <row r="768" spans="1:33" ht="12.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row>
    <row r="769" spans="1:33" ht="12.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row>
    <row r="770" spans="1:33" ht="12.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row>
    <row r="771" spans="1:33" ht="12.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row>
    <row r="772" spans="1:33" ht="12.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row>
    <row r="773" spans="1:33" ht="12.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row>
    <row r="774" spans="1:33" ht="12.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row>
    <row r="775" spans="1:33" ht="12.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row>
    <row r="776" spans="1:33" ht="12.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row>
    <row r="777" spans="1:33" ht="12.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row>
    <row r="778" spans="1:33" ht="12.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row>
    <row r="779" spans="1:33" ht="12.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row>
    <row r="780" spans="1:33" ht="12.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row>
    <row r="781" spans="1:33" ht="12.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row>
    <row r="782" spans="1:33" ht="12.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row>
    <row r="783" spans="1:33" ht="12.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row>
    <row r="784" spans="1:33" ht="12.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row>
    <row r="785" spans="1:33" ht="12.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row>
    <row r="786" spans="1:33" ht="12.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row>
    <row r="787" spans="1:33" ht="12.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row>
    <row r="788" spans="1:33" ht="12.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row>
    <row r="789" spans="1:33" ht="12.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row>
    <row r="790" spans="1:33" ht="12.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row>
    <row r="791" spans="1:33" ht="12.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row>
    <row r="792" spans="1:33" ht="12.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row>
    <row r="793" spans="1:33" ht="12.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row>
    <row r="794" spans="1:33" ht="12.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row>
    <row r="795" spans="1:33" ht="12.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row>
    <row r="796" spans="1:33" ht="12.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row>
    <row r="797" spans="1:33" ht="12.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row>
    <row r="798" spans="1:33" ht="12.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row>
    <row r="799" spans="1:33" ht="12.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row>
    <row r="800" spans="1:33" ht="12.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row>
    <row r="801" spans="1:33" ht="12.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row>
    <row r="802" spans="1:33" ht="12.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row>
    <row r="803" spans="1:33" ht="12.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row>
    <row r="804" spans="1:33" ht="12.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row>
    <row r="805" spans="1:33" ht="12.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row>
    <row r="806" spans="1:33" ht="12.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row>
    <row r="807" spans="1:33" ht="12.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row>
    <row r="808" spans="1:33" ht="12.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row>
    <row r="809" spans="1:33" ht="12.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row>
    <row r="810" spans="1:33" ht="12.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row>
    <row r="811" spans="1:33" ht="12.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row>
    <row r="812" spans="1:33" ht="12.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row>
    <row r="813" spans="1:33" ht="12.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row>
    <row r="814" spans="1:33" ht="12.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row>
    <row r="815" spans="1:33" ht="12.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row>
    <row r="816" spans="1:33" ht="12.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row>
    <row r="817" spans="1:33" ht="12.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row>
    <row r="818" spans="1:33" ht="12.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row>
    <row r="819" spans="1:33" ht="12.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row>
    <row r="820" spans="1:33" ht="12.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row>
    <row r="821" spans="1:33" ht="12.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row>
    <row r="822" spans="1:33" ht="12.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row>
    <row r="823" spans="1:33" ht="12.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row>
    <row r="824" spans="1:33" ht="12.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row>
    <row r="825" spans="1:33" ht="12.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row>
    <row r="826" spans="1:33" ht="12.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row>
    <row r="827" spans="1:33" ht="12.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row>
    <row r="828" spans="1:33" ht="12.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row>
    <row r="829" spans="1:33" ht="12.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row>
    <row r="830" spans="1:33" ht="12.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row>
    <row r="831" spans="1:33" ht="12.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row>
    <row r="832" spans="1:33" ht="12.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row>
    <row r="833" spans="1:33" ht="12.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row>
    <row r="834" spans="1:33" ht="12.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row>
    <row r="835" spans="1:33" ht="12.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row>
    <row r="836" spans="1:33" ht="12.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row>
    <row r="837" spans="1:33" ht="12.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row>
    <row r="838" spans="1:33" ht="12.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row>
    <row r="839" spans="1:33" ht="12.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row>
    <row r="840" spans="1:33" ht="12.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row>
    <row r="841" spans="1:33" ht="12.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row>
    <row r="842" spans="1:33" ht="12.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row>
    <row r="843" spans="1:33" ht="12.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row>
    <row r="844" spans="1:33" ht="12.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row>
    <row r="845" spans="1:33" ht="12.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row>
    <row r="846" spans="1:33" ht="12.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row>
    <row r="847" spans="1:33" ht="12.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row>
    <row r="848" spans="1:33" ht="12.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row>
    <row r="849" spans="1:33" ht="12.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row>
    <row r="850" spans="1:33" ht="12.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row>
    <row r="851" spans="1:33" ht="12.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row>
    <row r="852" spans="1:33" ht="12.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row>
    <row r="853" spans="1:33" ht="12.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row>
    <row r="854" spans="1:33" ht="12.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row>
    <row r="855" spans="1:33" ht="12.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row>
    <row r="856" spans="1:33" ht="12.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row>
    <row r="857" spans="1:33" ht="12.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row>
    <row r="858" spans="1:33" ht="12.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row>
    <row r="859" spans="1:33" ht="12.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row>
    <row r="860" spans="1:33" ht="12.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row>
    <row r="861" spans="1:33" ht="12.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row>
    <row r="862" spans="1:33" ht="12.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row>
    <row r="863" spans="1:33" ht="12.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row>
    <row r="864" spans="1:33" ht="12.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row>
    <row r="865" spans="1:33" ht="12.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row>
    <row r="866" spans="1:33" ht="12.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row>
    <row r="867" spans="1:33" ht="12.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row>
    <row r="868" spans="1:33" ht="12.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row>
    <row r="869" spans="1:33" ht="12.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row>
    <row r="870" spans="1:33" ht="12.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row>
    <row r="871" spans="1:33" ht="12.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row>
    <row r="872" spans="1:33" ht="12.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row>
    <row r="873" spans="1:33" ht="12.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row>
    <row r="874" spans="1:33" ht="12.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row>
    <row r="875" spans="1:33" ht="12.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row>
    <row r="876" spans="1:33" ht="12.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row>
    <row r="877" spans="1:33" ht="12.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row>
    <row r="878" spans="1:33" ht="12.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row>
    <row r="879" spans="1:33" ht="12.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row>
    <row r="880" spans="1:33" ht="12.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row>
    <row r="881" spans="1:33" ht="12.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row>
    <row r="882" spans="1:33" ht="12.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row>
    <row r="883" spans="1:33" ht="12.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row>
    <row r="884" spans="1:33" ht="12.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row>
    <row r="885" spans="1:33" ht="12.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row>
    <row r="886" spans="1:33" ht="12.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row>
    <row r="887" spans="1:33" ht="12.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row>
    <row r="888" spans="1:33" ht="12.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row>
    <row r="889" spans="1:33" ht="12.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row>
    <row r="890" spans="1:33" ht="12.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row>
    <row r="891" spans="1:33" ht="12.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row>
    <row r="892" spans="1:33" ht="12.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row>
    <row r="893" spans="1:33" ht="12.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row>
    <row r="894" spans="1:33" ht="12.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row>
    <row r="895" spans="1:33" ht="12.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row>
    <row r="896" spans="1:33" ht="12.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row>
    <row r="897" spans="1:33" ht="12.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row>
    <row r="898" spans="1:33" ht="12.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row>
    <row r="899" spans="1:33" ht="12.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row>
    <row r="900" spans="1:33" ht="12.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row>
    <row r="901" spans="1:33" ht="12.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row>
    <row r="902" spans="1:33" ht="12.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row>
    <row r="903" spans="1:33" ht="12.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row>
    <row r="904" spans="1:33" ht="12.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row>
    <row r="905" spans="1:33" ht="12.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row>
    <row r="906" spans="1:33" ht="12.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row>
    <row r="907" spans="1:33" ht="12.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row>
    <row r="908" spans="1:33" ht="12.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row>
    <row r="909" spans="1:33" ht="12.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row>
    <row r="910" spans="1:33" ht="12.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row>
    <row r="911" spans="1:33" ht="12.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row>
    <row r="912" spans="1:33" ht="12.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row>
    <row r="913" spans="1:33" ht="12.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row>
    <row r="914" spans="1:33" ht="12.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row>
    <row r="915" spans="1:33" ht="12.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row>
    <row r="916" spans="1:33" ht="12.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row>
    <row r="917" spans="1:33" ht="12.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row>
    <row r="918" spans="1:33" ht="12.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row>
    <row r="919" spans="1:33" ht="12.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row>
    <row r="920" spans="1:33" ht="12.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row>
    <row r="921" spans="1:33" ht="12.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row>
    <row r="922" spans="1:33" ht="12.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row>
    <row r="923" spans="1:33" ht="12.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row>
    <row r="924" spans="1:33" ht="12.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row>
    <row r="925" spans="1:33" ht="12.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row>
    <row r="926" spans="1:33" ht="12.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row>
    <row r="927" spans="1:33" ht="12.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row>
    <row r="928" spans="1:33" ht="12.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row>
    <row r="929" spans="1:33" ht="12.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row>
    <row r="930" spans="1:33" ht="12.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row>
    <row r="931" spans="1:33" ht="12.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row>
    <row r="932" spans="1:33" ht="12.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row>
    <row r="933" spans="1:33" ht="12.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row>
    <row r="934" spans="1:33" ht="12.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row>
    <row r="935" spans="1:33" ht="12.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row>
    <row r="936" spans="1:33" ht="12.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row>
    <row r="937" spans="1:33" ht="12.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row>
    <row r="938" spans="1:33" ht="12.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row>
    <row r="939" spans="1:33" ht="12.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row>
    <row r="940" spans="1:33" ht="12.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row>
    <row r="941" spans="1:33" ht="12.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row>
    <row r="942" spans="1:33" ht="12.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row>
    <row r="943" spans="1:33" ht="12.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row>
    <row r="944" spans="1:33" ht="12.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row>
    <row r="945" spans="1:33" ht="12.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row>
    <row r="946" spans="1:33" ht="12.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row>
    <row r="947" spans="1:33" ht="12.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row>
    <row r="948" spans="1:33" ht="12.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row>
    <row r="949" spans="1:33" ht="12.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row>
    <row r="950" spans="1:33" ht="12.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row>
    <row r="951" spans="1:33" ht="12.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row>
    <row r="952" spans="1:33" ht="12.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row>
    <row r="953" spans="1:33" ht="12.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row>
    <row r="954" spans="1:33" ht="12.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row>
    <row r="955" spans="1:33" ht="12.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row>
    <row r="956" spans="1:33" ht="12.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row>
    <row r="957" spans="1:33" ht="12.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row>
    <row r="958" spans="1:33" ht="12.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row>
    <row r="959" spans="1:33" ht="12.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row>
    <row r="960" spans="1:33" ht="12.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row>
    <row r="961" spans="1:33" ht="12.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row>
    <row r="962" spans="1:33" ht="12.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row>
    <row r="963" spans="1:33" ht="12.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row>
    <row r="964" spans="1:33" ht="12.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row>
    <row r="965" spans="1:33" ht="12.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row>
    <row r="966" spans="1:33" ht="12.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row>
    <row r="967" spans="1:33" ht="12.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row>
    <row r="968" spans="1:33" ht="12.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row>
    <row r="969" spans="1:33" ht="12.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row>
    <row r="970" spans="1:33" ht="12.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row>
    <row r="971" spans="1:33" ht="12.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row>
    <row r="972" spans="1:33" ht="12.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row>
    <row r="973" spans="1:33" ht="12.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row>
    <row r="974" spans="1:33" ht="12.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row>
    <row r="975" spans="1:33" ht="12.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row>
    <row r="976" spans="1:33" ht="12.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row>
    <row r="977" spans="1:33" ht="12.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row>
    <row r="978" spans="1:33" ht="12.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row>
    <row r="979" spans="1:33" ht="12.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row>
    <row r="980" spans="1:33" ht="12.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row>
    <row r="981" spans="1:33" ht="12.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row>
    <row r="982" spans="1:33" ht="12.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row>
    <row r="983" spans="1:33" ht="12.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row>
    <row r="984" spans="1:33" ht="12.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row>
    <row r="985" spans="1:33" ht="12.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row>
    <row r="986" spans="1:33" ht="12.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row>
    <row r="987" spans="1:33" ht="12.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row>
    <row r="988" spans="1:33" ht="12.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row>
    <row r="989" spans="1:33" ht="12.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row>
    <row r="990" spans="1:33" ht="12.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row>
    <row r="991" spans="1:33" ht="12.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row>
    <row r="992" spans="1:33" ht="12.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row>
    <row r="993" spans="1:33" ht="12.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row>
    <row r="994" spans="1:33" ht="12.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row>
    <row r="995" spans="1:33" ht="12.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row>
    <row r="996" spans="1:33" ht="12.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row>
    <row r="997" spans="1:33" ht="12.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row>
    <row r="998" spans="1:33" ht="12.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row>
    <row r="999" spans="1:33" ht="12.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row>
    <row r="1000" spans="1:33" ht="12.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row>
  </sheetData>
  <mergeCells count="45">
    <mergeCell ref="I55:L55"/>
    <mergeCell ref="J56:K56"/>
    <mergeCell ref="C58:C59"/>
    <mergeCell ref="D58:E59"/>
    <mergeCell ref="C40:J40"/>
    <mergeCell ref="K40:L40"/>
    <mergeCell ref="C42:L42"/>
    <mergeCell ref="C43:L53"/>
    <mergeCell ref="C55:F55"/>
    <mergeCell ref="C56:C57"/>
    <mergeCell ref="D56:E57"/>
    <mergeCell ref="C37:J37"/>
    <mergeCell ref="K37:L37"/>
    <mergeCell ref="C38:J38"/>
    <mergeCell ref="K38:L38"/>
    <mergeCell ref="C39:J39"/>
    <mergeCell ref="K39:L39"/>
    <mergeCell ref="C34:J34"/>
    <mergeCell ref="K34:L34"/>
    <mergeCell ref="C35:J35"/>
    <mergeCell ref="K35:L35"/>
    <mergeCell ref="K36:L36"/>
    <mergeCell ref="C36:J36"/>
    <mergeCell ref="C19:L19"/>
    <mergeCell ref="C20:L30"/>
    <mergeCell ref="C32:L32"/>
    <mergeCell ref="C33:J33"/>
    <mergeCell ref="K33:L33"/>
    <mergeCell ref="C17:F17"/>
    <mergeCell ref="B2:M3"/>
    <mergeCell ref="B4:M4"/>
    <mergeCell ref="B5:M6"/>
    <mergeCell ref="I8:K8"/>
    <mergeCell ref="C10:F11"/>
    <mergeCell ref="I10:L11"/>
    <mergeCell ref="I12:L12"/>
    <mergeCell ref="I13:L13"/>
    <mergeCell ref="I14:L14"/>
    <mergeCell ref="I15:L15"/>
    <mergeCell ref="I16:L16"/>
    <mergeCell ref="C12:F12"/>
    <mergeCell ref="C13:F13"/>
    <mergeCell ref="C14:F14"/>
    <mergeCell ref="C15:F15"/>
    <mergeCell ref="C16:F16"/>
  </mergeCells>
  <hyperlinks>
    <hyperlink ref="B1" location="Welcome!A1" display="Welcome" xr:uid="{00000000-0004-0000-0A00-000000000000}"/>
    <hyperlink ref="C1" location="Dashboard!A1" display="Dashboard" xr:uid="{00000000-0004-0000-0A00-000001000000}"/>
    <hyperlink ref="D1" location="Instructions!A1" display="Instructions" xr:uid="{00000000-0004-0000-0A00-000002000000}"/>
    <hyperlink ref="E1" location="Project!A1" display="Project" xr:uid="{00000000-0004-0000-0A00-000003000000}"/>
    <hyperlink ref="F1" location="Materials!A1" display="Materials" xr:uid="{00000000-0004-0000-0A00-000004000000}"/>
    <hyperlink ref="G1" location="Labour!A1" display="Labour" xr:uid="{00000000-0004-0000-0A00-000005000000}"/>
    <hyperlink ref="H1" location="Equipment!A1" display="Equipment" xr:uid="{00000000-0004-0000-0A00-000006000000}"/>
    <hyperlink ref="I1" location="Overheads!A1" display="Overheads" xr:uid="{00000000-0004-0000-0A00-000007000000}"/>
    <hyperlink ref="J1" location="'Risk &amp; Cont'!A1" display="Risk &amp; Cont" xr:uid="{00000000-0004-0000-0A00-000008000000}"/>
    <hyperlink ref="K1" location="Money!A1" display="Money" xr:uid="{00000000-0004-0000-0A00-000009000000}"/>
    <hyperlink ref="L1" location="Proposal!A1" display="Proposal" xr:uid="{00000000-0004-0000-0A00-00000A000000}"/>
    <hyperlink ref="M1" location="Settings!A1" display="Settings" xr:uid="{00000000-0004-0000-0A00-00000B000000}"/>
  </hyperlinks>
  <pageMargins left="0.75" right="0.75" top="1" bottom="1" header="0" footer="0"/>
  <pageSetup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D1000"/>
  <sheetViews>
    <sheetView workbookViewId="0"/>
  </sheetViews>
  <sheetFormatPr defaultColWidth="12.6640625" defaultRowHeight="15" customHeight="1" x14ac:dyDescent="0.25"/>
  <cols>
    <col min="1" max="56" width="13.77734375" customWidth="1"/>
  </cols>
  <sheetData>
    <row r="1" spans="1:56"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c r="AA1" s="1"/>
      <c r="AB1" s="2" t="s">
        <v>0</v>
      </c>
      <c r="AC1" s="3" t="s">
        <v>1</v>
      </c>
      <c r="AD1" s="3" t="s">
        <v>2</v>
      </c>
      <c r="AE1" s="3" t="s">
        <v>3</v>
      </c>
      <c r="AF1" s="3" t="s">
        <v>4</v>
      </c>
      <c r="AG1" s="3" t="s">
        <v>5</v>
      </c>
      <c r="AH1" s="3" t="s">
        <v>6</v>
      </c>
      <c r="AI1" s="3" t="s">
        <v>7</v>
      </c>
      <c r="AJ1" s="3" t="s">
        <v>8</v>
      </c>
      <c r="AK1" s="3" t="s">
        <v>9</v>
      </c>
      <c r="AL1" s="3" t="s">
        <v>10</v>
      </c>
      <c r="AM1" s="3" t="s">
        <v>11</v>
      </c>
      <c r="AN1" s="4"/>
      <c r="AO1" s="5"/>
      <c r="AP1" s="5"/>
      <c r="AQ1" s="5"/>
      <c r="AR1" s="5"/>
      <c r="AS1" s="5"/>
      <c r="AT1" s="5"/>
      <c r="AU1" s="5"/>
      <c r="AV1" s="5"/>
      <c r="AW1" s="5"/>
      <c r="AX1" s="5"/>
      <c r="AY1" s="5"/>
      <c r="AZ1" s="5"/>
    </row>
    <row r="2" spans="1:56" ht="12.75" customHeight="1" x14ac:dyDescent="0.3">
      <c r="B2" s="106"/>
      <c r="C2" s="94"/>
      <c r="D2" s="94"/>
      <c r="E2" s="94"/>
      <c r="F2" s="94"/>
      <c r="G2" s="94"/>
      <c r="H2" s="94"/>
      <c r="I2" s="94"/>
      <c r="J2" s="94"/>
      <c r="K2" s="94"/>
      <c r="L2" s="94"/>
      <c r="M2" s="94"/>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row>
    <row r="3" spans="1:56" ht="12.75" customHeight="1" x14ac:dyDescent="0.3">
      <c r="B3" s="94"/>
      <c r="C3" s="94"/>
      <c r="D3" s="94"/>
      <c r="E3" s="94"/>
      <c r="F3" s="94"/>
      <c r="G3" s="94"/>
      <c r="H3" s="94"/>
      <c r="I3" s="94"/>
      <c r="J3" s="94"/>
      <c r="K3" s="94"/>
      <c r="L3" s="94"/>
      <c r="M3" s="94"/>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row>
    <row r="4" spans="1:56" ht="27.75" customHeight="1" x14ac:dyDescent="0.3">
      <c r="B4" s="107" t="s">
        <v>11</v>
      </c>
      <c r="C4" s="108"/>
      <c r="D4" s="108"/>
      <c r="E4" s="108"/>
      <c r="F4" s="108"/>
      <c r="G4" s="108"/>
      <c r="H4" s="108"/>
      <c r="I4" s="108"/>
      <c r="J4" s="108"/>
      <c r="K4" s="108"/>
      <c r="L4" s="108"/>
      <c r="M4" s="109"/>
      <c r="N4" s="138" t="s">
        <v>275</v>
      </c>
      <c r="O4" s="108"/>
      <c r="P4" s="108"/>
      <c r="Q4" s="108"/>
      <c r="R4" s="109"/>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row>
    <row r="5" spans="1:56" ht="12.75" customHeight="1" x14ac:dyDescent="0.3">
      <c r="B5" s="106"/>
      <c r="C5" s="94"/>
      <c r="D5" s="94"/>
      <c r="E5" s="94"/>
      <c r="F5" s="94"/>
      <c r="G5" s="94"/>
      <c r="H5" s="94"/>
      <c r="I5" s="94"/>
      <c r="J5" s="94"/>
      <c r="K5" s="94"/>
      <c r="L5" s="94"/>
      <c r="M5" s="94"/>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row>
    <row r="6" spans="1:56" ht="12.75" customHeight="1" x14ac:dyDescent="0.3">
      <c r="B6" s="94"/>
      <c r="C6" s="94"/>
      <c r="D6" s="94"/>
      <c r="E6" s="94"/>
      <c r="F6" s="94"/>
      <c r="G6" s="94"/>
      <c r="H6" s="94"/>
      <c r="I6" s="94"/>
      <c r="J6" s="94"/>
      <c r="K6" s="94"/>
      <c r="L6" s="94"/>
      <c r="M6" s="94"/>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row>
    <row r="7" spans="1:56" ht="12.75" customHeight="1" x14ac:dyDescent="0.3">
      <c r="A7" s="7"/>
      <c r="B7" s="187" t="s">
        <v>276</v>
      </c>
      <c r="C7" s="113"/>
      <c r="D7" s="7"/>
      <c r="E7" s="188" t="s">
        <v>277</v>
      </c>
      <c r="F7" s="92"/>
      <c r="G7" s="7"/>
      <c r="H7" s="187" t="s">
        <v>278</v>
      </c>
      <c r="I7" s="113"/>
      <c r="J7" s="7"/>
      <c r="K7" s="187" t="s">
        <v>279</v>
      </c>
      <c r="L7" s="113"/>
      <c r="M7" s="7"/>
      <c r="N7" s="188" t="s">
        <v>280</v>
      </c>
      <c r="O7" s="92"/>
      <c r="P7" s="7"/>
      <c r="Q7" s="187" t="s">
        <v>281</v>
      </c>
      <c r="R7" s="113"/>
      <c r="S7" s="7"/>
      <c r="T7" s="187" t="s">
        <v>282</v>
      </c>
      <c r="U7" s="112"/>
      <c r="V7" s="113"/>
      <c r="W7" s="7"/>
      <c r="X7" s="187" t="s">
        <v>178</v>
      </c>
      <c r="Y7" s="112"/>
      <c r="Z7" s="112"/>
      <c r="AA7" s="112"/>
      <c r="AB7" s="112"/>
      <c r="AC7" s="112"/>
      <c r="AD7" s="113"/>
      <c r="AE7" s="7"/>
      <c r="AF7" s="187" t="s">
        <v>283</v>
      </c>
      <c r="AG7" s="112"/>
      <c r="AH7" s="112"/>
      <c r="AI7" s="112"/>
      <c r="AJ7" s="113"/>
      <c r="AK7" s="7"/>
      <c r="AL7" s="7"/>
      <c r="AM7" s="7"/>
      <c r="AN7" s="7"/>
      <c r="AO7" s="7"/>
      <c r="AP7" s="7"/>
      <c r="AQ7" s="7"/>
      <c r="AR7" s="7"/>
      <c r="AS7" s="7"/>
      <c r="AT7" s="7"/>
      <c r="AU7" s="7"/>
      <c r="AV7" s="7"/>
      <c r="AW7" s="7"/>
      <c r="AX7" s="7"/>
      <c r="AY7" s="7"/>
      <c r="AZ7" s="7"/>
      <c r="BA7" s="7"/>
      <c r="BB7" s="7"/>
      <c r="BC7" s="7"/>
      <c r="BD7" s="7"/>
    </row>
    <row r="8" spans="1:56" ht="27.75" customHeight="1" x14ac:dyDescent="0.3">
      <c r="A8" s="81"/>
      <c r="B8" s="11" t="s">
        <v>159</v>
      </c>
      <c r="C8" s="11" t="s">
        <v>284</v>
      </c>
      <c r="D8" s="81"/>
      <c r="E8" s="119" t="s">
        <v>285</v>
      </c>
      <c r="F8" s="113"/>
      <c r="G8" s="81"/>
      <c r="H8" s="11" t="s">
        <v>286</v>
      </c>
      <c r="I8" s="11" t="s">
        <v>287</v>
      </c>
      <c r="J8" s="81"/>
      <c r="K8" s="11" t="s">
        <v>288</v>
      </c>
      <c r="L8" s="11" t="s">
        <v>289</v>
      </c>
      <c r="M8" s="81"/>
      <c r="N8" s="11" t="s">
        <v>286</v>
      </c>
      <c r="O8" s="11" t="s">
        <v>287</v>
      </c>
      <c r="P8" s="81"/>
      <c r="Q8" s="11" t="s">
        <v>290</v>
      </c>
      <c r="R8" s="11" t="s">
        <v>291</v>
      </c>
      <c r="S8" s="81"/>
      <c r="T8" s="11" t="s">
        <v>292</v>
      </c>
      <c r="U8" s="11" t="s">
        <v>126</v>
      </c>
      <c r="V8" s="11" t="s">
        <v>293</v>
      </c>
      <c r="W8" s="81"/>
      <c r="X8" s="119" t="s">
        <v>179</v>
      </c>
      <c r="Y8" s="113"/>
      <c r="Z8" s="11" t="s">
        <v>132</v>
      </c>
      <c r="AA8" s="11" t="s">
        <v>294</v>
      </c>
      <c r="AB8" s="11" t="s">
        <v>295</v>
      </c>
      <c r="AC8" s="11" t="s">
        <v>296</v>
      </c>
      <c r="AD8" s="11" t="s">
        <v>297</v>
      </c>
      <c r="AE8" s="7"/>
      <c r="AF8" s="119" t="s">
        <v>298</v>
      </c>
      <c r="AG8" s="113"/>
      <c r="AH8" s="11" t="s">
        <v>299</v>
      </c>
      <c r="AI8" s="11" t="s">
        <v>300</v>
      </c>
      <c r="AJ8" s="11" t="s">
        <v>296</v>
      </c>
      <c r="AK8" s="81"/>
      <c r="AL8" s="81"/>
      <c r="AM8" s="81"/>
      <c r="AN8" s="81"/>
      <c r="AO8" s="81"/>
      <c r="AP8" s="81"/>
      <c r="AQ8" s="81"/>
      <c r="AR8" s="81"/>
      <c r="AS8" s="81"/>
      <c r="AT8" s="81"/>
      <c r="AU8" s="81"/>
      <c r="AV8" s="81"/>
      <c r="AW8" s="81"/>
      <c r="AX8" s="81"/>
      <c r="AY8" s="81"/>
      <c r="AZ8" s="81"/>
      <c r="BA8" s="81"/>
      <c r="BB8" s="81"/>
      <c r="BC8" s="81"/>
      <c r="BD8" s="81"/>
    </row>
    <row r="9" spans="1:56" ht="12.75" customHeight="1" x14ac:dyDescent="0.3">
      <c r="A9" s="7"/>
      <c r="B9" s="82" t="s">
        <v>168</v>
      </c>
      <c r="C9" s="83">
        <v>10</v>
      </c>
      <c r="D9" s="7"/>
      <c r="E9" s="124" t="s">
        <v>301</v>
      </c>
      <c r="F9" s="113"/>
      <c r="G9" s="7"/>
      <c r="H9" s="82" t="s">
        <v>151</v>
      </c>
      <c r="I9" s="83">
        <v>10</v>
      </c>
      <c r="J9" s="7"/>
      <c r="K9" s="82" t="s">
        <v>302</v>
      </c>
      <c r="L9" s="82" t="s">
        <v>303</v>
      </c>
      <c r="M9" s="7"/>
      <c r="N9" s="82" t="s">
        <v>164</v>
      </c>
      <c r="O9" s="83">
        <v>10</v>
      </c>
      <c r="P9" s="7"/>
      <c r="Q9" s="82" t="s">
        <v>169</v>
      </c>
      <c r="R9" s="82">
        <v>0.8</v>
      </c>
      <c r="S9" s="7"/>
      <c r="T9" s="82" t="s">
        <v>304</v>
      </c>
      <c r="U9" s="82" t="s">
        <v>305</v>
      </c>
      <c r="V9" s="82">
        <v>1</v>
      </c>
      <c r="W9" s="7"/>
      <c r="X9" s="124" t="s">
        <v>181</v>
      </c>
      <c r="Y9" s="113"/>
      <c r="Z9" s="84">
        <v>10</v>
      </c>
      <c r="AA9" s="84">
        <v>0</v>
      </c>
      <c r="AB9" s="84">
        <v>10</v>
      </c>
      <c r="AC9" s="85">
        <f t="shared" ref="AC9:AC44" si="0">IF(X9="","",SUMIF($AF$9:$AF$44,X9,$AJ$9:$AJ$44))</f>
        <v>1</v>
      </c>
      <c r="AD9" s="85">
        <f t="shared" ref="AD9:AD44" si="1">ROUND(AC9+AB9+AA9,2)</f>
        <v>11</v>
      </c>
      <c r="AE9" s="7"/>
      <c r="AF9" s="124" t="s">
        <v>181</v>
      </c>
      <c r="AG9" s="113"/>
      <c r="AH9" s="82" t="s">
        <v>304</v>
      </c>
      <c r="AI9" s="84">
        <v>1</v>
      </c>
      <c r="AJ9" s="86">
        <f t="shared" ref="AJ9:AJ44" si="2">IF(AH9="","",AI9*(INDEX($V$9:$V$44,MATCH(AH9,($T$9:$T$44),0))))</f>
        <v>1</v>
      </c>
      <c r="AK9" s="7"/>
      <c r="AL9" s="7"/>
      <c r="AM9" s="7"/>
      <c r="AN9" s="7"/>
      <c r="AO9" s="7"/>
      <c r="AP9" s="7"/>
      <c r="AQ9" s="7"/>
      <c r="AR9" s="7"/>
      <c r="AS9" s="7"/>
      <c r="AT9" s="7"/>
      <c r="AU9" s="7"/>
      <c r="AV9" s="7"/>
      <c r="AW9" s="7"/>
      <c r="AX9" s="7"/>
      <c r="AY9" s="7"/>
      <c r="AZ9" s="7"/>
      <c r="BA9" s="7"/>
      <c r="BB9" s="7"/>
      <c r="BC9" s="7"/>
      <c r="BD9" s="7"/>
    </row>
    <row r="10" spans="1:56" ht="12.75" customHeight="1" x14ac:dyDescent="0.3">
      <c r="A10" s="7"/>
      <c r="B10" s="82" t="s">
        <v>166</v>
      </c>
      <c r="C10" s="83">
        <v>10</v>
      </c>
      <c r="D10" s="7"/>
      <c r="E10" s="124" t="s">
        <v>306</v>
      </c>
      <c r="F10" s="113"/>
      <c r="G10" s="7"/>
      <c r="H10" s="82" t="s">
        <v>147</v>
      </c>
      <c r="I10" s="83">
        <v>10</v>
      </c>
      <c r="J10" s="7"/>
      <c r="K10" s="82" t="s">
        <v>307</v>
      </c>
      <c r="L10" s="82" t="s">
        <v>308</v>
      </c>
      <c r="M10" s="7"/>
      <c r="N10" s="82" t="s">
        <v>172</v>
      </c>
      <c r="O10" s="83">
        <v>10</v>
      </c>
      <c r="P10" s="7"/>
      <c r="Q10" s="82" t="s">
        <v>167</v>
      </c>
      <c r="R10" s="82">
        <v>1</v>
      </c>
      <c r="S10" s="7"/>
      <c r="T10" s="82" t="s">
        <v>309</v>
      </c>
      <c r="U10" s="82" t="s">
        <v>305</v>
      </c>
      <c r="V10" s="82">
        <v>1</v>
      </c>
      <c r="W10" s="7"/>
      <c r="X10" s="124" t="s">
        <v>310</v>
      </c>
      <c r="Y10" s="113"/>
      <c r="Z10" s="84">
        <v>10</v>
      </c>
      <c r="AA10" s="84">
        <v>0</v>
      </c>
      <c r="AB10" s="84">
        <v>10</v>
      </c>
      <c r="AC10" s="85">
        <f t="shared" si="0"/>
        <v>0</v>
      </c>
      <c r="AD10" s="85">
        <f t="shared" si="1"/>
        <v>10</v>
      </c>
      <c r="AE10" s="7"/>
      <c r="AF10" s="124" t="s">
        <v>310</v>
      </c>
      <c r="AG10" s="113"/>
      <c r="AH10" s="82" t="s">
        <v>304</v>
      </c>
      <c r="AI10" s="84"/>
      <c r="AJ10" s="86">
        <f t="shared" si="2"/>
        <v>0</v>
      </c>
      <c r="AK10" s="7"/>
      <c r="AL10" s="7"/>
      <c r="AM10" s="7"/>
      <c r="AN10" s="7"/>
      <c r="AO10" s="7"/>
      <c r="AP10" s="7"/>
      <c r="AQ10" s="7"/>
      <c r="AR10" s="7"/>
      <c r="AS10" s="7"/>
      <c r="AT10" s="7"/>
      <c r="AU10" s="7"/>
      <c r="AV10" s="7"/>
      <c r="AW10" s="7"/>
      <c r="AX10" s="7"/>
      <c r="AY10" s="7"/>
      <c r="AZ10" s="7"/>
      <c r="BA10" s="7"/>
      <c r="BB10" s="7"/>
      <c r="BC10" s="7"/>
      <c r="BD10" s="7"/>
    </row>
    <row r="11" spans="1:56" ht="12.75" customHeight="1" x14ac:dyDescent="0.3">
      <c r="A11" s="7"/>
      <c r="B11" s="82" t="s">
        <v>311</v>
      </c>
      <c r="C11" s="83">
        <v>10</v>
      </c>
      <c r="D11" s="7"/>
      <c r="E11" s="124" t="s">
        <v>138</v>
      </c>
      <c r="F11" s="113"/>
      <c r="G11" s="7"/>
      <c r="H11" s="82" t="s">
        <v>136</v>
      </c>
      <c r="I11" s="83">
        <v>10</v>
      </c>
      <c r="J11" s="7"/>
      <c r="K11" s="82" t="s">
        <v>312</v>
      </c>
      <c r="L11" s="82" t="s">
        <v>150</v>
      </c>
      <c r="M11" s="7"/>
      <c r="N11" s="82" t="s">
        <v>136</v>
      </c>
      <c r="O11" s="83">
        <v>10</v>
      </c>
      <c r="P11" s="7"/>
      <c r="Q11" s="82" t="s">
        <v>175</v>
      </c>
      <c r="R11" s="82">
        <v>1.2</v>
      </c>
      <c r="S11" s="7"/>
      <c r="T11" s="82" t="s">
        <v>313</v>
      </c>
      <c r="U11" s="82" t="s">
        <v>314</v>
      </c>
      <c r="V11" s="82">
        <v>1</v>
      </c>
      <c r="W11" s="7"/>
      <c r="X11" s="124" t="s">
        <v>182</v>
      </c>
      <c r="Y11" s="113"/>
      <c r="Z11" s="84">
        <v>10</v>
      </c>
      <c r="AA11" s="84">
        <v>0</v>
      </c>
      <c r="AB11" s="84">
        <v>10</v>
      </c>
      <c r="AC11" s="85">
        <f t="shared" si="0"/>
        <v>0</v>
      </c>
      <c r="AD11" s="85">
        <f t="shared" si="1"/>
        <v>10</v>
      </c>
      <c r="AE11" s="7"/>
      <c r="AF11" s="124" t="s">
        <v>182</v>
      </c>
      <c r="AG11" s="113"/>
      <c r="AH11" s="82" t="s">
        <v>309</v>
      </c>
      <c r="AI11" s="84"/>
      <c r="AJ11" s="86">
        <f t="shared" si="2"/>
        <v>0</v>
      </c>
      <c r="AK11" s="7"/>
      <c r="AL11" s="7"/>
      <c r="AM11" s="7"/>
      <c r="AN11" s="7"/>
      <c r="AO11" s="7"/>
      <c r="AP11" s="7"/>
      <c r="AQ11" s="7"/>
      <c r="AR11" s="7"/>
      <c r="AS11" s="7"/>
      <c r="AT11" s="7"/>
      <c r="AU11" s="7"/>
      <c r="AV11" s="7"/>
      <c r="AW11" s="7"/>
      <c r="AX11" s="7"/>
      <c r="AY11" s="7"/>
      <c r="AZ11" s="7"/>
      <c r="BA11" s="7"/>
      <c r="BB11" s="7"/>
      <c r="BC11" s="7"/>
      <c r="BD11" s="7"/>
    </row>
    <row r="12" spans="1:56" ht="12.75" customHeight="1" x14ac:dyDescent="0.3">
      <c r="A12" s="7"/>
      <c r="B12" s="82" t="s">
        <v>315</v>
      </c>
      <c r="C12" s="83">
        <v>10</v>
      </c>
      <c r="D12" s="7"/>
      <c r="E12" s="124" t="s">
        <v>316</v>
      </c>
      <c r="F12" s="113"/>
      <c r="G12" s="7"/>
      <c r="H12" s="82" t="s">
        <v>317</v>
      </c>
      <c r="I12" s="83">
        <v>10</v>
      </c>
      <c r="J12" s="7"/>
      <c r="K12" s="82" t="s">
        <v>318</v>
      </c>
      <c r="L12" s="82" t="s">
        <v>153</v>
      </c>
      <c r="M12" s="7"/>
      <c r="N12" s="82" t="s">
        <v>317</v>
      </c>
      <c r="O12" s="83">
        <v>10</v>
      </c>
      <c r="P12" s="7"/>
      <c r="Q12" s="82"/>
      <c r="R12" s="82"/>
      <c r="S12" s="7"/>
      <c r="T12" s="82" t="s">
        <v>319</v>
      </c>
      <c r="U12" s="82" t="s">
        <v>305</v>
      </c>
      <c r="V12" s="82">
        <v>1</v>
      </c>
      <c r="W12" s="7"/>
      <c r="X12" s="124" t="s">
        <v>183</v>
      </c>
      <c r="Y12" s="113"/>
      <c r="Z12" s="84">
        <v>10</v>
      </c>
      <c r="AA12" s="84">
        <v>0</v>
      </c>
      <c r="AB12" s="84">
        <v>10</v>
      </c>
      <c r="AC12" s="85">
        <f t="shared" si="0"/>
        <v>0</v>
      </c>
      <c r="AD12" s="85">
        <f t="shared" si="1"/>
        <v>10</v>
      </c>
      <c r="AE12" s="7"/>
      <c r="AF12" s="124" t="s">
        <v>184</v>
      </c>
      <c r="AG12" s="113"/>
      <c r="AH12" s="82" t="s">
        <v>309</v>
      </c>
      <c r="AI12" s="84"/>
      <c r="AJ12" s="86">
        <f t="shared" si="2"/>
        <v>0</v>
      </c>
      <c r="AK12" s="7"/>
      <c r="AL12" s="7"/>
      <c r="AM12" s="7"/>
      <c r="AN12" s="7"/>
      <c r="AO12" s="7"/>
      <c r="AP12" s="7"/>
      <c r="AQ12" s="7"/>
      <c r="AR12" s="7"/>
      <c r="AS12" s="7"/>
      <c r="AT12" s="7"/>
      <c r="AU12" s="7"/>
      <c r="AV12" s="7"/>
      <c r="AW12" s="7"/>
      <c r="AX12" s="7"/>
      <c r="AY12" s="7"/>
      <c r="AZ12" s="7"/>
      <c r="BA12" s="7"/>
      <c r="BB12" s="7"/>
      <c r="BC12" s="7"/>
      <c r="BD12" s="7"/>
    </row>
    <row r="13" spans="1:56" ht="12.75" customHeight="1" x14ac:dyDescent="0.3">
      <c r="A13" s="7"/>
      <c r="B13" s="87"/>
      <c r="C13" s="83"/>
      <c r="D13" s="7"/>
      <c r="E13" s="124" t="s">
        <v>149</v>
      </c>
      <c r="F13" s="113"/>
      <c r="G13" s="7"/>
      <c r="H13" s="82" t="s">
        <v>320</v>
      </c>
      <c r="I13" s="83">
        <v>10</v>
      </c>
      <c r="J13" s="7"/>
      <c r="K13" s="82" t="s">
        <v>321</v>
      </c>
      <c r="L13" s="82" t="s">
        <v>322</v>
      </c>
      <c r="M13" s="7"/>
      <c r="N13" s="82" t="s">
        <v>323</v>
      </c>
      <c r="O13" s="83">
        <v>10</v>
      </c>
      <c r="P13" s="7"/>
      <c r="Q13" s="82"/>
      <c r="R13" s="82"/>
      <c r="S13" s="7"/>
      <c r="T13" s="82" t="s">
        <v>324</v>
      </c>
      <c r="U13" s="82" t="s">
        <v>305</v>
      </c>
      <c r="V13" s="82">
        <v>1</v>
      </c>
      <c r="W13" s="7"/>
      <c r="X13" s="124" t="s">
        <v>184</v>
      </c>
      <c r="Y13" s="113"/>
      <c r="Z13" s="84">
        <v>10</v>
      </c>
      <c r="AA13" s="84">
        <v>0</v>
      </c>
      <c r="AB13" s="84">
        <v>10</v>
      </c>
      <c r="AC13" s="85">
        <f t="shared" si="0"/>
        <v>0</v>
      </c>
      <c r="AD13" s="85">
        <f t="shared" si="1"/>
        <v>10</v>
      </c>
      <c r="AE13" s="7"/>
      <c r="AF13" s="124"/>
      <c r="AG13" s="113"/>
      <c r="AH13" s="82"/>
      <c r="AI13" s="84"/>
      <c r="AJ13" s="86" t="str">
        <f t="shared" si="2"/>
        <v/>
      </c>
      <c r="AK13" s="7"/>
      <c r="AL13" s="7"/>
      <c r="AM13" s="7"/>
      <c r="AN13" s="7"/>
      <c r="AO13" s="7"/>
      <c r="AP13" s="7"/>
      <c r="AQ13" s="7"/>
      <c r="AR13" s="7"/>
      <c r="AS13" s="7"/>
      <c r="AT13" s="7"/>
      <c r="AU13" s="7"/>
      <c r="AV13" s="7"/>
      <c r="AW13" s="7"/>
      <c r="AX13" s="7"/>
      <c r="AY13" s="7"/>
      <c r="AZ13" s="7"/>
      <c r="BA13" s="7"/>
      <c r="BB13" s="7"/>
      <c r="BC13" s="7"/>
      <c r="BD13" s="7"/>
    </row>
    <row r="14" spans="1:56" ht="12.75" customHeight="1" x14ac:dyDescent="0.3">
      <c r="A14" s="7"/>
      <c r="B14" s="87"/>
      <c r="C14" s="88"/>
      <c r="D14" s="89"/>
      <c r="E14" s="124" t="s">
        <v>325</v>
      </c>
      <c r="F14" s="113"/>
      <c r="G14" s="7"/>
      <c r="H14" s="82" t="s">
        <v>326</v>
      </c>
      <c r="I14" s="83">
        <v>10</v>
      </c>
      <c r="J14" s="7"/>
      <c r="K14" s="82" t="s">
        <v>327</v>
      </c>
      <c r="L14" s="82" t="s">
        <v>328</v>
      </c>
      <c r="M14" s="7"/>
      <c r="N14" s="82" t="s">
        <v>329</v>
      </c>
      <c r="O14" s="83">
        <v>10</v>
      </c>
      <c r="P14" s="7"/>
      <c r="Q14" s="82"/>
      <c r="R14" s="82"/>
      <c r="S14" s="7"/>
      <c r="T14" s="82"/>
      <c r="U14" s="82"/>
      <c r="V14" s="82"/>
      <c r="W14" s="7"/>
      <c r="X14" s="124" t="s">
        <v>185</v>
      </c>
      <c r="Y14" s="113"/>
      <c r="Z14" s="84">
        <v>10</v>
      </c>
      <c r="AA14" s="84">
        <v>0</v>
      </c>
      <c r="AB14" s="84">
        <v>10</v>
      </c>
      <c r="AC14" s="85">
        <f t="shared" si="0"/>
        <v>0</v>
      </c>
      <c r="AD14" s="85">
        <f t="shared" si="1"/>
        <v>10</v>
      </c>
      <c r="AE14" s="7"/>
      <c r="AF14" s="124"/>
      <c r="AG14" s="113"/>
      <c r="AH14" s="82"/>
      <c r="AI14" s="84"/>
      <c r="AJ14" s="86" t="str">
        <f t="shared" si="2"/>
        <v/>
      </c>
      <c r="AK14" s="7"/>
      <c r="AL14" s="7"/>
      <c r="AM14" s="7"/>
      <c r="AN14" s="7"/>
      <c r="AO14" s="7"/>
      <c r="AP14" s="7"/>
      <c r="AQ14" s="7"/>
      <c r="AR14" s="7"/>
      <c r="AS14" s="7"/>
      <c r="AT14" s="7"/>
      <c r="AU14" s="7"/>
      <c r="AV14" s="7"/>
      <c r="AW14" s="7"/>
      <c r="AX14" s="7"/>
      <c r="AY14" s="7"/>
      <c r="AZ14" s="7"/>
      <c r="BA14" s="7"/>
      <c r="BB14" s="7"/>
      <c r="BC14" s="7"/>
      <c r="BD14" s="7"/>
    </row>
    <row r="15" spans="1:56" ht="12.75" customHeight="1" x14ac:dyDescent="0.3">
      <c r="A15" s="7"/>
      <c r="B15" s="87"/>
      <c r="C15" s="88"/>
      <c r="D15" s="7"/>
      <c r="E15" s="124" t="s">
        <v>145</v>
      </c>
      <c r="F15" s="113"/>
      <c r="G15" s="7"/>
      <c r="H15" s="82" t="s">
        <v>143</v>
      </c>
      <c r="I15" s="83">
        <v>10</v>
      </c>
      <c r="J15" s="7"/>
      <c r="K15" s="82" t="s">
        <v>330</v>
      </c>
      <c r="L15" s="82" t="s">
        <v>331</v>
      </c>
      <c r="M15" s="7"/>
      <c r="N15" s="82" t="s">
        <v>332</v>
      </c>
      <c r="O15" s="83">
        <v>10</v>
      </c>
      <c r="P15" s="7"/>
      <c r="Q15" s="82"/>
      <c r="R15" s="82"/>
      <c r="S15" s="7"/>
      <c r="T15" s="82"/>
      <c r="U15" s="82"/>
      <c r="V15" s="82"/>
      <c r="W15" s="7"/>
      <c r="X15" s="124"/>
      <c r="Y15" s="113"/>
      <c r="Z15" s="84"/>
      <c r="AA15" s="84"/>
      <c r="AB15" s="84"/>
      <c r="AC15" s="85" t="str">
        <f t="shared" si="0"/>
        <v/>
      </c>
      <c r="AD15" s="85" t="e">
        <f t="shared" si="1"/>
        <v>#VALUE!</v>
      </c>
      <c r="AE15" s="7"/>
      <c r="AF15" s="124"/>
      <c r="AG15" s="113"/>
      <c r="AH15" s="82"/>
      <c r="AI15" s="84"/>
      <c r="AJ15" s="86" t="str">
        <f t="shared" si="2"/>
        <v/>
      </c>
      <c r="AK15" s="7"/>
      <c r="AL15" s="7"/>
      <c r="AM15" s="7"/>
      <c r="AN15" s="7"/>
      <c r="AO15" s="7"/>
      <c r="AP15" s="7"/>
      <c r="AQ15" s="7"/>
      <c r="AR15" s="7"/>
      <c r="AS15" s="7"/>
      <c r="AT15" s="7"/>
      <c r="AU15" s="7"/>
      <c r="AV15" s="7"/>
      <c r="AW15" s="7"/>
      <c r="AX15" s="7"/>
      <c r="AY15" s="7"/>
      <c r="AZ15" s="7"/>
      <c r="BA15" s="7"/>
      <c r="BB15" s="7"/>
      <c r="BC15" s="7"/>
      <c r="BD15" s="7"/>
    </row>
    <row r="16" spans="1:56" ht="12.75" customHeight="1" x14ac:dyDescent="0.3">
      <c r="A16" s="7"/>
      <c r="B16" s="87"/>
      <c r="C16" s="88"/>
      <c r="D16" s="7"/>
      <c r="E16" s="124"/>
      <c r="F16" s="113"/>
      <c r="G16" s="7"/>
      <c r="H16" s="82" t="s">
        <v>332</v>
      </c>
      <c r="I16" s="83">
        <v>10</v>
      </c>
      <c r="J16" s="7"/>
      <c r="K16" s="82" t="s">
        <v>333</v>
      </c>
      <c r="L16" s="82" t="s">
        <v>334</v>
      </c>
      <c r="M16" s="7"/>
      <c r="N16" s="82"/>
      <c r="O16" s="82"/>
      <c r="P16" s="7"/>
      <c r="Q16" s="82"/>
      <c r="R16" s="82"/>
      <c r="S16" s="7"/>
      <c r="T16" s="82"/>
      <c r="U16" s="82"/>
      <c r="V16" s="82"/>
      <c r="W16" s="7"/>
      <c r="X16" s="124"/>
      <c r="Y16" s="113"/>
      <c r="Z16" s="84"/>
      <c r="AA16" s="84"/>
      <c r="AB16" s="84"/>
      <c r="AC16" s="85" t="str">
        <f t="shared" si="0"/>
        <v/>
      </c>
      <c r="AD16" s="85" t="e">
        <f t="shared" si="1"/>
        <v>#VALUE!</v>
      </c>
      <c r="AE16" s="7"/>
      <c r="AF16" s="124"/>
      <c r="AG16" s="113"/>
      <c r="AH16" s="82"/>
      <c r="AI16" s="84"/>
      <c r="AJ16" s="86" t="str">
        <f t="shared" si="2"/>
        <v/>
      </c>
      <c r="AK16" s="7"/>
      <c r="AL16" s="7"/>
      <c r="AM16" s="7"/>
      <c r="AN16" s="7"/>
      <c r="AO16" s="7"/>
      <c r="AP16" s="7"/>
      <c r="AQ16" s="7"/>
      <c r="AR16" s="7"/>
      <c r="AS16" s="7"/>
      <c r="AT16" s="7"/>
      <c r="AU16" s="7"/>
      <c r="AV16" s="7"/>
      <c r="AW16" s="7"/>
      <c r="AX16" s="7"/>
      <c r="AY16" s="7"/>
      <c r="AZ16" s="7"/>
      <c r="BA16" s="7"/>
      <c r="BB16" s="7"/>
      <c r="BC16" s="7"/>
      <c r="BD16" s="7"/>
    </row>
    <row r="17" spans="1:56" ht="12.75" customHeight="1" x14ac:dyDescent="0.3">
      <c r="A17" s="7"/>
      <c r="B17" s="87"/>
      <c r="C17" s="88"/>
      <c r="D17" s="7"/>
      <c r="E17" s="124"/>
      <c r="F17" s="113"/>
      <c r="G17" s="7"/>
      <c r="H17" s="82"/>
      <c r="I17" s="83"/>
      <c r="J17" s="7"/>
      <c r="K17" s="82" t="s">
        <v>335</v>
      </c>
      <c r="L17" s="82" t="s">
        <v>336</v>
      </c>
      <c r="M17" s="7"/>
      <c r="N17" s="82"/>
      <c r="O17" s="82"/>
      <c r="P17" s="7"/>
      <c r="Q17" s="82"/>
      <c r="R17" s="82"/>
      <c r="S17" s="7"/>
      <c r="T17" s="82"/>
      <c r="U17" s="82"/>
      <c r="V17" s="82"/>
      <c r="W17" s="7"/>
      <c r="X17" s="124"/>
      <c r="Y17" s="113"/>
      <c r="Z17" s="84"/>
      <c r="AA17" s="84"/>
      <c r="AB17" s="84"/>
      <c r="AC17" s="85" t="str">
        <f t="shared" si="0"/>
        <v/>
      </c>
      <c r="AD17" s="85" t="e">
        <f t="shared" si="1"/>
        <v>#VALUE!</v>
      </c>
      <c r="AE17" s="7"/>
      <c r="AF17" s="124"/>
      <c r="AG17" s="113"/>
      <c r="AH17" s="82"/>
      <c r="AI17" s="84"/>
      <c r="AJ17" s="86" t="str">
        <f t="shared" si="2"/>
        <v/>
      </c>
      <c r="AK17" s="7"/>
      <c r="AL17" s="7"/>
      <c r="AM17" s="7"/>
      <c r="AN17" s="7"/>
      <c r="AO17" s="7"/>
      <c r="AP17" s="7"/>
      <c r="AQ17" s="7"/>
      <c r="AR17" s="7"/>
      <c r="AS17" s="7"/>
      <c r="AT17" s="7"/>
      <c r="AU17" s="7"/>
      <c r="AV17" s="7"/>
      <c r="AW17" s="7"/>
      <c r="AX17" s="7"/>
      <c r="AY17" s="7"/>
      <c r="AZ17" s="7"/>
      <c r="BA17" s="7"/>
      <c r="BB17" s="7"/>
      <c r="BC17" s="7"/>
      <c r="BD17" s="7"/>
    </row>
    <row r="18" spans="1:56" ht="12.75" customHeight="1" x14ac:dyDescent="0.3">
      <c r="A18" s="7"/>
      <c r="B18" s="87"/>
      <c r="C18" s="88"/>
      <c r="D18" s="7"/>
      <c r="E18" s="124"/>
      <c r="F18" s="113"/>
      <c r="G18" s="7"/>
      <c r="H18" s="82"/>
      <c r="I18" s="83"/>
      <c r="J18" s="7"/>
      <c r="K18" s="82" t="s">
        <v>337</v>
      </c>
      <c r="L18" s="82" t="s">
        <v>314</v>
      </c>
      <c r="M18" s="7"/>
      <c r="N18" s="82"/>
      <c r="O18" s="82"/>
      <c r="P18" s="7"/>
      <c r="Q18" s="82"/>
      <c r="R18" s="82"/>
      <c r="S18" s="7"/>
      <c r="T18" s="82"/>
      <c r="U18" s="82"/>
      <c r="V18" s="82"/>
      <c r="W18" s="7"/>
      <c r="X18" s="124"/>
      <c r="Y18" s="113"/>
      <c r="Z18" s="84"/>
      <c r="AA18" s="84"/>
      <c r="AB18" s="84"/>
      <c r="AC18" s="85" t="str">
        <f t="shared" si="0"/>
        <v/>
      </c>
      <c r="AD18" s="85" t="e">
        <f t="shared" si="1"/>
        <v>#VALUE!</v>
      </c>
      <c r="AE18" s="7"/>
      <c r="AF18" s="124"/>
      <c r="AG18" s="113"/>
      <c r="AH18" s="82"/>
      <c r="AI18" s="84"/>
      <c r="AJ18" s="86" t="str">
        <f t="shared" si="2"/>
        <v/>
      </c>
      <c r="AK18" s="7"/>
      <c r="AL18" s="7"/>
      <c r="AM18" s="7"/>
      <c r="AN18" s="7"/>
      <c r="AO18" s="7"/>
      <c r="AP18" s="7"/>
      <c r="AQ18" s="7"/>
      <c r="AR18" s="7"/>
      <c r="AS18" s="7"/>
      <c r="AT18" s="7"/>
      <c r="AU18" s="7"/>
      <c r="AV18" s="7"/>
      <c r="AW18" s="7"/>
      <c r="AX18" s="7"/>
      <c r="AY18" s="7"/>
      <c r="AZ18" s="7"/>
      <c r="BA18" s="7"/>
      <c r="BB18" s="7"/>
      <c r="BC18" s="7"/>
      <c r="BD18" s="7"/>
    </row>
    <row r="19" spans="1:56" ht="12.75" customHeight="1" x14ac:dyDescent="0.3">
      <c r="A19" s="7"/>
      <c r="B19" s="87"/>
      <c r="C19" s="88"/>
      <c r="D19" s="7"/>
      <c r="E19" s="124"/>
      <c r="F19" s="113"/>
      <c r="G19" s="7"/>
      <c r="H19" s="82"/>
      <c r="I19" s="83"/>
      <c r="J19" s="7"/>
      <c r="K19" s="82" t="s">
        <v>338</v>
      </c>
      <c r="L19" s="82" t="s">
        <v>139</v>
      </c>
      <c r="M19" s="7"/>
      <c r="N19" s="82"/>
      <c r="O19" s="82"/>
      <c r="P19" s="7"/>
      <c r="Q19" s="82"/>
      <c r="R19" s="82"/>
      <c r="S19" s="7"/>
      <c r="T19" s="82"/>
      <c r="U19" s="82"/>
      <c r="V19" s="82"/>
      <c r="W19" s="7"/>
      <c r="X19" s="124"/>
      <c r="Y19" s="113"/>
      <c r="Z19" s="84"/>
      <c r="AA19" s="84"/>
      <c r="AB19" s="84"/>
      <c r="AC19" s="85" t="str">
        <f t="shared" si="0"/>
        <v/>
      </c>
      <c r="AD19" s="85" t="e">
        <f t="shared" si="1"/>
        <v>#VALUE!</v>
      </c>
      <c r="AE19" s="7"/>
      <c r="AF19" s="124"/>
      <c r="AG19" s="113"/>
      <c r="AH19" s="82"/>
      <c r="AI19" s="84"/>
      <c r="AJ19" s="86" t="str">
        <f t="shared" si="2"/>
        <v/>
      </c>
      <c r="AK19" s="7"/>
      <c r="AL19" s="7"/>
      <c r="AM19" s="7"/>
      <c r="AN19" s="7"/>
      <c r="AO19" s="7"/>
      <c r="AP19" s="7"/>
      <c r="AQ19" s="7"/>
      <c r="AR19" s="7"/>
      <c r="AS19" s="7"/>
      <c r="AT19" s="7"/>
      <c r="AU19" s="7"/>
      <c r="AV19" s="7"/>
      <c r="AW19" s="7"/>
      <c r="AX19" s="7"/>
      <c r="AY19" s="7"/>
      <c r="AZ19" s="7"/>
      <c r="BA19" s="7"/>
      <c r="BB19" s="7"/>
      <c r="BC19" s="7"/>
      <c r="BD19" s="7"/>
    </row>
    <row r="20" spans="1:56" ht="12.75" customHeight="1" x14ac:dyDescent="0.3">
      <c r="A20" s="7"/>
      <c r="B20" s="87"/>
      <c r="C20" s="88"/>
      <c r="D20" s="7"/>
      <c r="E20" s="124"/>
      <c r="F20" s="113"/>
      <c r="G20" s="7"/>
      <c r="H20" s="82"/>
      <c r="I20" s="83"/>
      <c r="J20" s="7"/>
      <c r="K20" s="82" t="s">
        <v>339</v>
      </c>
      <c r="L20" s="82" t="s">
        <v>340</v>
      </c>
      <c r="M20" s="7"/>
      <c r="N20" s="82"/>
      <c r="O20" s="82"/>
      <c r="P20" s="7"/>
      <c r="Q20" s="82"/>
      <c r="R20" s="82"/>
      <c r="S20" s="7"/>
      <c r="T20" s="82"/>
      <c r="U20" s="82"/>
      <c r="V20" s="82"/>
      <c r="W20" s="7"/>
      <c r="X20" s="124"/>
      <c r="Y20" s="113"/>
      <c r="Z20" s="84"/>
      <c r="AA20" s="84"/>
      <c r="AB20" s="84"/>
      <c r="AC20" s="85" t="str">
        <f t="shared" si="0"/>
        <v/>
      </c>
      <c r="AD20" s="85" t="e">
        <f t="shared" si="1"/>
        <v>#VALUE!</v>
      </c>
      <c r="AE20" s="7"/>
      <c r="AF20" s="124"/>
      <c r="AG20" s="113"/>
      <c r="AH20" s="82"/>
      <c r="AI20" s="84"/>
      <c r="AJ20" s="86" t="str">
        <f t="shared" si="2"/>
        <v/>
      </c>
      <c r="AK20" s="7"/>
      <c r="AL20" s="7"/>
      <c r="AM20" s="7"/>
      <c r="AN20" s="7"/>
      <c r="AO20" s="7"/>
      <c r="AP20" s="7"/>
      <c r="AQ20" s="7"/>
      <c r="AR20" s="7"/>
      <c r="AS20" s="7"/>
      <c r="AT20" s="7"/>
      <c r="AU20" s="7"/>
      <c r="AV20" s="7"/>
      <c r="AW20" s="7"/>
      <c r="AX20" s="7"/>
      <c r="AY20" s="7"/>
      <c r="AZ20" s="7"/>
      <c r="BA20" s="7"/>
      <c r="BB20" s="7"/>
      <c r="BC20" s="7"/>
      <c r="BD20" s="7"/>
    </row>
    <row r="21" spans="1:56" ht="12.75" customHeight="1" x14ac:dyDescent="0.3">
      <c r="A21" s="7"/>
      <c r="B21" s="87"/>
      <c r="C21" s="88"/>
      <c r="D21" s="7"/>
      <c r="E21" s="124"/>
      <c r="F21" s="113"/>
      <c r="G21" s="7"/>
      <c r="H21" s="82"/>
      <c r="I21" s="83"/>
      <c r="J21" s="7"/>
      <c r="K21" s="82" t="s">
        <v>341</v>
      </c>
      <c r="L21" s="82" t="s">
        <v>305</v>
      </c>
      <c r="M21" s="7"/>
      <c r="N21" s="82"/>
      <c r="O21" s="82"/>
      <c r="P21" s="7"/>
      <c r="Q21" s="82"/>
      <c r="R21" s="82"/>
      <c r="S21" s="7"/>
      <c r="T21" s="82"/>
      <c r="U21" s="82"/>
      <c r="V21" s="82"/>
      <c r="W21" s="7"/>
      <c r="X21" s="124"/>
      <c r="Y21" s="113"/>
      <c r="Z21" s="84"/>
      <c r="AA21" s="84"/>
      <c r="AB21" s="84"/>
      <c r="AC21" s="85" t="str">
        <f t="shared" si="0"/>
        <v/>
      </c>
      <c r="AD21" s="85" t="e">
        <f t="shared" si="1"/>
        <v>#VALUE!</v>
      </c>
      <c r="AE21" s="7"/>
      <c r="AF21" s="124"/>
      <c r="AG21" s="113"/>
      <c r="AH21" s="82"/>
      <c r="AI21" s="84"/>
      <c r="AJ21" s="86" t="str">
        <f t="shared" si="2"/>
        <v/>
      </c>
      <c r="AK21" s="7"/>
      <c r="AL21" s="7"/>
      <c r="AM21" s="7"/>
      <c r="AN21" s="7"/>
      <c r="AO21" s="7"/>
      <c r="AP21" s="7"/>
      <c r="AQ21" s="7"/>
      <c r="AR21" s="7"/>
      <c r="AS21" s="7"/>
      <c r="AT21" s="7"/>
      <c r="AU21" s="7"/>
      <c r="AV21" s="7"/>
      <c r="AW21" s="7"/>
      <c r="AX21" s="7"/>
      <c r="AY21" s="7"/>
      <c r="AZ21" s="7"/>
      <c r="BA21" s="7"/>
      <c r="BB21" s="7"/>
      <c r="BC21" s="7"/>
      <c r="BD21" s="7"/>
    </row>
    <row r="22" spans="1:56" ht="12.75" customHeight="1" x14ac:dyDescent="0.3">
      <c r="A22" s="7"/>
      <c r="B22" s="87"/>
      <c r="C22" s="88"/>
      <c r="D22" s="7"/>
      <c r="E22" s="124"/>
      <c r="F22" s="113"/>
      <c r="G22" s="7"/>
      <c r="H22" s="82"/>
      <c r="I22" s="83"/>
      <c r="J22" s="7"/>
      <c r="K22" s="82" t="s">
        <v>342</v>
      </c>
      <c r="L22" s="82" t="s">
        <v>343</v>
      </c>
      <c r="M22" s="7"/>
      <c r="N22" s="82"/>
      <c r="O22" s="82"/>
      <c r="P22" s="7"/>
      <c r="Q22" s="82"/>
      <c r="R22" s="82"/>
      <c r="S22" s="7"/>
      <c r="T22" s="82"/>
      <c r="U22" s="82"/>
      <c r="V22" s="82"/>
      <c r="W22" s="7"/>
      <c r="X22" s="124"/>
      <c r="Y22" s="113"/>
      <c r="Z22" s="84"/>
      <c r="AA22" s="84"/>
      <c r="AB22" s="84"/>
      <c r="AC22" s="85" t="str">
        <f t="shared" si="0"/>
        <v/>
      </c>
      <c r="AD22" s="85" t="e">
        <f t="shared" si="1"/>
        <v>#VALUE!</v>
      </c>
      <c r="AE22" s="7"/>
      <c r="AF22" s="124"/>
      <c r="AG22" s="113"/>
      <c r="AH22" s="82"/>
      <c r="AI22" s="84"/>
      <c r="AJ22" s="86" t="str">
        <f t="shared" si="2"/>
        <v/>
      </c>
      <c r="AK22" s="7"/>
      <c r="AL22" s="7"/>
      <c r="AM22" s="7"/>
      <c r="AN22" s="7"/>
      <c r="AO22" s="7"/>
      <c r="AP22" s="7"/>
      <c r="AQ22" s="7"/>
      <c r="AR22" s="7"/>
      <c r="AS22" s="7"/>
      <c r="AT22" s="7"/>
      <c r="AU22" s="7"/>
      <c r="AV22" s="7"/>
      <c r="AW22" s="7"/>
      <c r="AX22" s="7"/>
      <c r="AY22" s="7"/>
      <c r="AZ22" s="7"/>
      <c r="BA22" s="7"/>
      <c r="BB22" s="7"/>
      <c r="BC22" s="7"/>
      <c r="BD22" s="7"/>
    </row>
    <row r="23" spans="1:56" ht="12.75" customHeight="1" x14ac:dyDescent="0.3">
      <c r="A23" s="7"/>
      <c r="B23" s="87"/>
      <c r="C23" s="83"/>
      <c r="D23" s="7"/>
      <c r="E23" s="124"/>
      <c r="F23" s="113"/>
      <c r="G23" s="7"/>
      <c r="H23" s="82"/>
      <c r="I23" s="83"/>
      <c r="J23" s="7"/>
      <c r="K23" s="82" t="s">
        <v>344</v>
      </c>
      <c r="L23" s="82" t="s">
        <v>345</v>
      </c>
      <c r="M23" s="7"/>
      <c r="N23" s="82"/>
      <c r="O23" s="82"/>
      <c r="P23" s="7"/>
      <c r="Q23" s="82"/>
      <c r="R23" s="82"/>
      <c r="S23" s="7"/>
      <c r="T23" s="82"/>
      <c r="U23" s="82"/>
      <c r="V23" s="82"/>
      <c r="W23" s="7"/>
      <c r="X23" s="124"/>
      <c r="Y23" s="113"/>
      <c r="Z23" s="84"/>
      <c r="AA23" s="84"/>
      <c r="AB23" s="84"/>
      <c r="AC23" s="85" t="str">
        <f t="shared" si="0"/>
        <v/>
      </c>
      <c r="AD23" s="85" t="e">
        <f t="shared" si="1"/>
        <v>#VALUE!</v>
      </c>
      <c r="AE23" s="7"/>
      <c r="AF23" s="124"/>
      <c r="AG23" s="113"/>
      <c r="AH23" s="82"/>
      <c r="AI23" s="84"/>
      <c r="AJ23" s="86" t="str">
        <f t="shared" si="2"/>
        <v/>
      </c>
      <c r="AK23" s="7"/>
      <c r="AL23" s="7"/>
      <c r="AM23" s="7"/>
      <c r="AN23" s="7"/>
      <c r="AO23" s="7"/>
      <c r="AP23" s="7"/>
      <c r="AQ23" s="7"/>
      <c r="AR23" s="7"/>
      <c r="AS23" s="7"/>
      <c r="AT23" s="7"/>
      <c r="AU23" s="7"/>
      <c r="AV23" s="7"/>
      <c r="AW23" s="7"/>
      <c r="AX23" s="7"/>
      <c r="AY23" s="7"/>
      <c r="AZ23" s="7"/>
      <c r="BA23" s="7"/>
      <c r="BB23" s="7"/>
      <c r="BC23" s="7"/>
      <c r="BD23" s="7"/>
    </row>
    <row r="24" spans="1:56" ht="12.75" customHeight="1" x14ac:dyDescent="0.3">
      <c r="A24" s="7"/>
      <c r="B24" s="87"/>
      <c r="C24" s="83"/>
      <c r="D24" s="7"/>
      <c r="E24" s="124"/>
      <c r="F24" s="113"/>
      <c r="G24" s="7"/>
      <c r="H24" s="82"/>
      <c r="I24" s="83"/>
      <c r="J24" s="7"/>
      <c r="K24" s="82" t="s">
        <v>346</v>
      </c>
      <c r="L24" s="82" t="s">
        <v>347</v>
      </c>
      <c r="M24" s="7"/>
      <c r="N24" s="82"/>
      <c r="O24" s="82"/>
      <c r="P24" s="7"/>
      <c r="Q24" s="82"/>
      <c r="R24" s="82"/>
      <c r="S24" s="7"/>
      <c r="T24" s="82"/>
      <c r="U24" s="82"/>
      <c r="V24" s="82"/>
      <c r="W24" s="7"/>
      <c r="X24" s="124"/>
      <c r="Y24" s="113"/>
      <c r="Z24" s="84"/>
      <c r="AA24" s="84"/>
      <c r="AB24" s="84"/>
      <c r="AC24" s="85" t="str">
        <f t="shared" si="0"/>
        <v/>
      </c>
      <c r="AD24" s="85" t="e">
        <f t="shared" si="1"/>
        <v>#VALUE!</v>
      </c>
      <c r="AE24" s="7"/>
      <c r="AF24" s="124"/>
      <c r="AG24" s="113"/>
      <c r="AH24" s="82"/>
      <c r="AI24" s="84"/>
      <c r="AJ24" s="86" t="str">
        <f t="shared" si="2"/>
        <v/>
      </c>
      <c r="AK24" s="7"/>
      <c r="AL24" s="7"/>
      <c r="AM24" s="7"/>
      <c r="AN24" s="7"/>
      <c r="AO24" s="7"/>
      <c r="AP24" s="7"/>
      <c r="AQ24" s="7"/>
      <c r="AR24" s="7"/>
      <c r="AS24" s="7"/>
      <c r="AT24" s="7"/>
      <c r="AU24" s="7"/>
      <c r="AV24" s="7"/>
      <c r="AW24" s="7"/>
      <c r="AX24" s="7"/>
      <c r="AY24" s="7"/>
      <c r="AZ24" s="7"/>
      <c r="BA24" s="7"/>
      <c r="BB24" s="7"/>
      <c r="BC24" s="7"/>
      <c r="BD24" s="7"/>
    </row>
    <row r="25" spans="1:56" ht="12.75" customHeight="1" x14ac:dyDescent="0.3">
      <c r="A25" s="7"/>
      <c r="B25" s="87"/>
      <c r="C25" s="83"/>
      <c r="D25" s="7"/>
      <c r="E25" s="124"/>
      <c r="F25" s="113"/>
      <c r="G25" s="7"/>
      <c r="H25" s="82"/>
      <c r="I25" s="83"/>
      <c r="J25" s="7"/>
      <c r="K25" s="82" t="s">
        <v>348</v>
      </c>
      <c r="L25" s="82" t="s">
        <v>349</v>
      </c>
      <c r="M25" s="7"/>
      <c r="N25" s="82"/>
      <c r="O25" s="82"/>
      <c r="P25" s="7"/>
      <c r="Q25" s="82"/>
      <c r="R25" s="82"/>
      <c r="S25" s="7"/>
      <c r="T25" s="82"/>
      <c r="U25" s="82"/>
      <c r="V25" s="82"/>
      <c r="W25" s="7"/>
      <c r="X25" s="124"/>
      <c r="Y25" s="113"/>
      <c r="Z25" s="84"/>
      <c r="AA25" s="84"/>
      <c r="AB25" s="84"/>
      <c r="AC25" s="85" t="str">
        <f t="shared" si="0"/>
        <v/>
      </c>
      <c r="AD25" s="85" t="e">
        <f t="shared" si="1"/>
        <v>#VALUE!</v>
      </c>
      <c r="AE25" s="7"/>
      <c r="AF25" s="124"/>
      <c r="AG25" s="113"/>
      <c r="AH25" s="82"/>
      <c r="AI25" s="84"/>
      <c r="AJ25" s="86" t="str">
        <f t="shared" si="2"/>
        <v/>
      </c>
      <c r="AK25" s="7"/>
      <c r="AL25" s="7"/>
      <c r="AM25" s="7"/>
      <c r="AN25" s="7"/>
      <c r="AO25" s="7"/>
      <c r="AP25" s="7"/>
      <c r="AQ25" s="7"/>
      <c r="AR25" s="7"/>
      <c r="AS25" s="7"/>
      <c r="AT25" s="7"/>
      <c r="AU25" s="7"/>
      <c r="AV25" s="7"/>
      <c r="AW25" s="7"/>
      <c r="AX25" s="7"/>
      <c r="AY25" s="7"/>
      <c r="AZ25" s="7"/>
      <c r="BA25" s="7"/>
      <c r="BB25" s="7"/>
      <c r="BC25" s="7"/>
      <c r="BD25" s="7"/>
    </row>
    <row r="26" spans="1:56" ht="12.75" customHeight="1" x14ac:dyDescent="0.3">
      <c r="A26" s="7"/>
      <c r="B26" s="87"/>
      <c r="C26" s="83"/>
      <c r="D26" s="7"/>
      <c r="E26" s="124"/>
      <c r="F26" s="113"/>
      <c r="G26" s="7"/>
      <c r="H26" s="82"/>
      <c r="I26" s="83"/>
      <c r="J26" s="7"/>
      <c r="K26" s="82" t="s">
        <v>350</v>
      </c>
      <c r="L26" s="82" t="s">
        <v>351</v>
      </c>
      <c r="M26" s="7"/>
      <c r="N26" s="82"/>
      <c r="O26" s="82"/>
      <c r="P26" s="7"/>
      <c r="Q26" s="82"/>
      <c r="R26" s="82"/>
      <c r="S26" s="7"/>
      <c r="T26" s="82"/>
      <c r="U26" s="82"/>
      <c r="V26" s="82"/>
      <c r="W26" s="7"/>
      <c r="X26" s="124"/>
      <c r="Y26" s="113"/>
      <c r="Z26" s="84"/>
      <c r="AA26" s="84"/>
      <c r="AB26" s="84"/>
      <c r="AC26" s="85" t="str">
        <f t="shared" si="0"/>
        <v/>
      </c>
      <c r="AD26" s="85" t="e">
        <f t="shared" si="1"/>
        <v>#VALUE!</v>
      </c>
      <c r="AE26" s="7"/>
      <c r="AF26" s="124"/>
      <c r="AG26" s="113"/>
      <c r="AH26" s="82"/>
      <c r="AI26" s="84"/>
      <c r="AJ26" s="86" t="str">
        <f t="shared" si="2"/>
        <v/>
      </c>
      <c r="AK26" s="7"/>
      <c r="AL26" s="7"/>
      <c r="AM26" s="7"/>
      <c r="AN26" s="7"/>
      <c r="AO26" s="7"/>
      <c r="AP26" s="7"/>
      <c r="AQ26" s="7"/>
      <c r="AR26" s="7"/>
      <c r="AS26" s="7"/>
      <c r="AT26" s="7"/>
      <c r="AU26" s="7"/>
      <c r="AV26" s="7"/>
      <c r="AW26" s="7"/>
      <c r="AX26" s="7"/>
      <c r="AY26" s="7"/>
      <c r="AZ26" s="7"/>
      <c r="BA26" s="7"/>
      <c r="BB26" s="7"/>
      <c r="BC26" s="7"/>
      <c r="BD26" s="7"/>
    </row>
    <row r="27" spans="1:56" ht="12.75" customHeight="1" x14ac:dyDescent="0.3">
      <c r="A27" s="7"/>
      <c r="B27" s="87"/>
      <c r="C27" s="83"/>
      <c r="D27" s="7"/>
      <c r="E27" s="124"/>
      <c r="F27" s="113"/>
      <c r="G27" s="7"/>
      <c r="H27" s="82"/>
      <c r="I27" s="83"/>
      <c r="J27" s="7"/>
      <c r="K27" s="82" t="s">
        <v>352</v>
      </c>
      <c r="L27" s="82" t="s">
        <v>142</v>
      </c>
      <c r="M27" s="7"/>
      <c r="N27" s="82"/>
      <c r="O27" s="82"/>
      <c r="P27" s="7"/>
      <c r="Q27" s="82"/>
      <c r="R27" s="82"/>
      <c r="S27" s="7"/>
      <c r="T27" s="82"/>
      <c r="U27" s="82"/>
      <c r="V27" s="82"/>
      <c r="W27" s="7"/>
      <c r="X27" s="124"/>
      <c r="Y27" s="113"/>
      <c r="Z27" s="84"/>
      <c r="AA27" s="84"/>
      <c r="AB27" s="84"/>
      <c r="AC27" s="85" t="str">
        <f t="shared" si="0"/>
        <v/>
      </c>
      <c r="AD27" s="85" t="e">
        <f t="shared" si="1"/>
        <v>#VALUE!</v>
      </c>
      <c r="AE27" s="7"/>
      <c r="AF27" s="124"/>
      <c r="AG27" s="113"/>
      <c r="AH27" s="82"/>
      <c r="AI27" s="84"/>
      <c r="AJ27" s="86" t="str">
        <f t="shared" si="2"/>
        <v/>
      </c>
      <c r="AK27" s="7"/>
      <c r="AL27" s="7"/>
      <c r="AM27" s="7"/>
      <c r="AN27" s="7"/>
      <c r="AO27" s="7"/>
      <c r="AP27" s="7"/>
      <c r="AQ27" s="7"/>
      <c r="AR27" s="7"/>
      <c r="AS27" s="7"/>
      <c r="AT27" s="7"/>
      <c r="AU27" s="7"/>
      <c r="AV27" s="7"/>
      <c r="AW27" s="7"/>
      <c r="AX27" s="7"/>
      <c r="AY27" s="7"/>
      <c r="AZ27" s="7"/>
      <c r="BA27" s="7"/>
      <c r="BB27" s="7"/>
      <c r="BC27" s="7"/>
      <c r="BD27" s="7"/>
    </row>
    <row r="28" spans="1:56" ht="12.75" customHeight="1" x14ac:dyDescent="0.3">
      <c r="A28" s="7"/>
      <c r="B28" s="87"/>
      <c r="C28" s="83"/>
      <c r="D28" s="7"/>
      <c r="E28" s="124"/>
      <c r="F28" s="113"/>
      <c r="G28" s="7"/>
      <c r="H28" s="82"/>
      <c r="I28" s="83"/>
      <c r="J28" s="7"/>
      <c r="K28" s="82" t="s">
        <v>353</v>
      </c>
      <c r="L28" s="82" t="s">
        <v>354</v>
      </c>
      <c r="M28" s="7"/>
      <c r="N28" s="82"/>
      <c r="O28" s="82"/>
      <c r="P28" s="7"/>
      <c r="Q28" s="82"/>
      <c r="R28" s="82"/>
      <c r="S28" s="7"/>
      <c r="T28" s="82"/>
      <c r="U28" s="82"/>
      <c r="V28" s="82"/>
      <c r="W28" s="7"/>
      <c r="X28" s="124"/>
      <c r="Y28" s="113"/>
      <c r="Z28" s="84"/>
      <c r="AA28" s="84"/>
      <c r="AB28" s="84"/>
      <c r="AC28" s="85" t="str">
        <f t="shared" si="0"/>
        <v/>
      </c>
      <c r="AD28" s="85" t="e">
        <f t="shared" si="1"/>
        <v>#VALUE!</v>
      </c>
      <c r="AE28" s="7"/>
      <c r="AF28" s="124"/>
      <c r="AG28" s="113"/>
      <c r="AH28" s="82"/>
      <c r="AI28" s="84"/>
      <c r="AJ28" s="86" t="str">
        <f t="shared" si="2"/>
        <v/>
      </c>
      <c r="AK28" s="7"/>
      <c r="AL28" s="7"/>
      <c r="AM28" s="7"/>
      <c r="AN28" s="7"/>
      <c r="AO28" s="7"/>
      <c r="AP28" s="7"/>
      <c r="AQ28" s="7"/>
      <c r="AR28" s="7"/>
      <c r="AS28" s="7"/>
      <c r="AT28" s="7"/>
      <c r="AU28" s="7"/>
      <c r="AV28" s="7"/>
      <c r="AW28" s="7"/>
      <c r="AX28" s="7"/>
      <c r="AY28" s="7"/>
      <c r="AZ28" s="7"/>
      <c r="BA28" s="7"/>
      <c r="BB28" s="7"/>
      <c r="BC28" s="7"/>
      <c r="BD28" s="7"/>
    </row>
    <row r="29" spans="1:56" ht="12.75" customHeight="1" x14ac:dyDescent="0.3">
      <c r="A29" s="7"/>
      <c r="B29" s="87"/>
      <c r="C29" s="83"/>
      <c r="D29" s="7"/>
      <c r="E29" s="124"/>
      <c r="F29" s="113"/>
      <c r="G29" s="7"/>
      <c r="H29" s="82"/>
      <c r="I29" s="83"/>
      <c r="J29" s="7"/>
      <c r="K29" s="82" t="s">
        <v>355</v>
      </c>
      <c r="L29" s="82" t="s">
        <v>356</v>
      </c>
      <c r="M29" s="7"/>
      <c r="N29" s="82"/>
      <c r="O29" s="82"/>
      <c r="P29" s="7"/>
      <c r="Q29" s="82"/>
      <c r="R29" s="82"/>
      <c r="S29" s="7"/>
      <c r="T29" s="82"/>
      <c r="U29" s="82"/>
      <c r="V29" s="82"/>
      <c r="W29" s="7"/>
      <c r="X29" s="124"/>
      <c r="Y29" s="113"/>
      <c r="Z29" s="84"/>
      <c r="AA29" s="84"/>
      <c r="AB29" s="84"/>
      <c r="AC29" s="85" t="str">
        <f t="shared" si="0"/>
        <v/>
      </c>
      <c r="AD29" s="85" t="e">
        <f t="shared" si="1"/>
        <v>#VALUE!</v>
      </c>
      <c r="AE29" s="7"/>
      <c r="AF29" s="124"/>
      <c r="AG29" s="113"/>
      <c r="AH29" s="82"/>
      <c r="AI29" s="84"/>
      <c r="AJ29" s="86" t="str">
        <f t="shared" si="2"/>
        <v/>
      </c>
      <c r="AK29" s="7"/>
      <c r="AL29" s="7"/>
      <c r="AM29" s="7"/>
      <c r="AN29" s="7"/>
      <c r="AO29" s="7"/>
      <c r="AP29" s="7"/>
      <c r="AQ29" s="7"/>
      <c r="AR29" s="7"/>
      <c r="AS29" s="7"/>
      <c r="AT29" s="7"/>
      <c r="AU29" s="7"/>
      <c r="AV29" s="7"/>
      <c r="AW29" s="7"/>
      <c r="AX29" s="7"/>
      <c r="AY29" s="7"/>
      <c r="AZ29" s="7"/>
      <c r="BA29" s="7"/>
      <c r="BB29" s="7"/>
      <c r="BC29" s="7"/>
      <c r="BD29" s="7"/>
    </row>
    <row r="30" spans="1:56" ht="12.75" customHeight="1" x14ac:dyDescent="0.3">
      <c r="A30" s="7"/>
      <c r="B30" s="87"/>
      <c r="C30" s="83"/>
      <c r="D30" s="7"/>
      <c r="E30" s="124"/>
      <c r="F30" s="113"/>
      <c r="G30" s="7"/>
      <c r="H30" s="82"/>
      <c r="I30" s="83"/>
      <c r="J30" s="7"/>
      <c r="K30" s="82" t="s">
        <v>357</v>
      </c>
      <c r="L30" s="82" t="s">
        <v>358</v>
      </c>
      <c r="M30" s="7"/>
      <c r="N30" s="82"/>
      <c r="O30" s="82"/>
      <c r="P30" s="7"/>
      <c r="Q30" s="82"/>
      <c r="R30" s="82"/>
      <c r="S30" s="7"/>
      <c r="T30" s="82"/>
      <c r="U30" s="82"/>
      <c r="V30" s="82"/>
      <c r="W30" s="7"/>
      <c r="X30" s="124"/>
      <c r="Y30" s="113"/>
      <c r="Z30" s="84"/>
      <c r="AA30" s="84"/>
      <c r="AB30" s="84"/>
      <c r="AC30" s="85" t="str">
        <f t="shared" si="0"/>
        <v/>
      </c>
      <c r="AD30" s="85" t="e">
        <f t="shared" si="1"/>
        <v>#VALUE!</v>
      </c>
      <c r="AE30" s="7"/>
      <c r="AF30" s="124"/>
      <c r="AG30" s="113"/>
      <c r="AH30" s="82"/>
      <c r="AI30" s="84"/>
      <c r="AJ30" s="86" t="str">
        <f t="shared" si="2"/>
        <v/>
      </c>
      <c r="AK30" s="7"/>
      <c r="AL30" s="7"/>
      <c r="AM30" s="7"/>
      <c r="AN30" s="7"/>
      <c r="AO30" s="7"/>
      <c r="AP30" s="7"/>
      <c r="AQ30" s="7"/>
      <c r="AR30" s="7"/>
      <c r="AS30" s="7"/>
      <c r="AT30" s="7"/>
      <c r="AU30" s="7"/>
      <c r="AV30" s="7"/>
      <c r="AW30" s="7"/>
      <c r="AX30" s="7"/>
      <c r="AY30" s="7"/>
      <c r="AZ30" s="7"/>
      <c r="BA30" s="7"/>
      <c r="BB30" s="7"/>
      <c r="BC30" s="7"/>
      <c r="BD30" s="7"/>
    </row>
    <row r="31" spans="1:56" ht="12.75" customHeight="1" x14ac:dyDescent="0.3">
      <c r="A31" s="7"/>
      <c r="B31" s="87"/>
      <c r="C31" s="83"/>
      <c r="D31" s="7"/>
      <c r="E31" s="124"/>
      <c r="F31" s="113"/>
      <c r="G31" s="7"/>
      <c r="H31" s="82"/>
      <c r="I31" s="83"/>
      <c r="J31" s="7"/>
      <c r="K31" s="82" t="s">
        <v>359</v>
      </c>
      <c r="L31" s="82" t="s">
        <v>360</v>
      </c>
      <c r="M31" s="7"/>
      <c r="N31" s="82"/>
      <c r="O31" s="82"/>
      <c r="P31" s="7"/>
      <c r="Q31" s="82"/>
      <c r="R31" s="82"/>
      <c r="S31" s="7"/>
      <c r="T31" s="82"/>
      <c r="U31" s="82"/>
      <c r="V31" s="82"/>
      <c r="W31" s="7"/>
      <c r="X31" s="124"/>
      <c r="Y31" s="113"/>
      <c r="Z31" s="84"/>
      <c r="AA31" s="84"/>
      <c r="AB31" s="84"/>
      <c r="AC31" s="85" t="str">
        <f t="shared" si="0"/>
        <v/>
      </c>
      <c r="AD31" s="85" t="e">
        <f t="shared" si="1"/>
        <v>#VALUE!</v>
      </c>
      <c r="AE31" s="7"/>
      <c r="AF31" s="124"/>
      <c r="AG31" s="113"/>
      <c r="AH31" s="82"/>
      <c r="AI31" s="84"/>
      <c r="AJ31" s="86" t="str">
        <f t="shared" si="2"/>
        <v/>
      </c>
      <c r="AK31" s="7"/>
      <c r="AL31" s="7"/>
      <c r="AM31" s="7"/>
      <c r="AN31" s="7"/>
      <c r="AO31" s="7"/>
      <c r="AP31" s="7"/>
      <c r="AQ31" s="7"/>
      <c r="AR31" s="7"/>
      <c r="AS31" s="7"/>
      <c r="AT31" s="7"/>
      <c r="AU31" s="7"/>
      <c r="AV31" s="7"/>
      <c r="AW31" s="7"/>
      <c r="AX31" s="7"/>
      <c r="AY31" s="7"/>
      <c r="AZ31" s="7"/>
      <c r="BA31" s="7"/>
      <c r="BB31" s="7"/>
      <c r="BC31" s="7"/>
      <c r="BD31" s="7"/>
    </row>
    <row r="32" spans="1:56" ht="12.75" customHeight="1" x14ac:dyDescent="0.3">
      <c r="A32" s="7"/>
      <c r="B32" s="87"/>
      <c r="C32" s="83"/>
      <c r="D32" s="7"/>
      <c r="E32" s="124"/>
      <c r="F32" s="113"/>
      <c r="G32" s="7"/>
      <c r="H32" s="82"/>
      <c r="I32" s="83"/>
      <c r="J32" s="7"/>
      <c r="K32" s="82" t="s">
        <v>361</v>
      </c>
      <c r="L32" s="82" t="s">
        <v>362</v>
      </c>
      <c r="M32" s="7"/>
      <c r="N32" s="82"/>
      <c r="O32" s="82"/>
      <c r="P32" s="7"/>
      <c r="Q32" s="82"/>
      <c r="R32" s="82"/>
      <c r="S32" s="7"/>
      <c r="T32" s="82"/>
      <c r="U32" s="82"/>
      <c r="V32" s="82"/>
      <c r="W32" s="7"/>
      <c r="X32" s="124"/>
      <c r="Y32" s="113"/>
      <c r="Z32" s="84"/>
      <c r="AA32" s="84"/>
      <c r="AB32" s="84"/>
      <c r="AC32" s="85" t="str">
        <f t="shared" si="0"/>
        <v/>
      </c>
      <c r="AD32" s="85" t="e">
        <f t="shared" si="1"/>
        <v>#VALUE!</v>
      </c>
      <c r="AE32" s="7"/>
      <c r="AF32" s="124"/>
      <c r="AG32" s="113"/>
      <c r="AH32" s="82"/>
      <c r="AI32" s="84"/>
      <c r="AJ32" s="86" t="str">
        <f t="shared" si="2"/>
        <v/>
      </c>
      <c r="AK32" s="7"/>
      <c r="AL32" s="7"/>
      <c r="AM32" s="7"/>
      <c r="AN32" s="7"/>
      <c r="AO32" s="7"/>
      <c r="AP32" s="7"/>
      <c r="AQ32" s="7"/>
      <c r="AR32" s="7"/>
      <c r="AS32" s="7"/>
      <c r="AT32" s="7"/>
      <c r="AU32" s="7"/>
      <c r="AV32" s="7"/>
      <c r="AW32" s="7"/>
      <c r="AX32" s="7"/>
      <c r="AY32" s="7"/>
      <c r="AZ32" s="7"/>
      <c r="BA32" s="7"/>
      <c r="BB32" s="7"/>
      <c r="BC32" s="7"/>
      <c r="BD32" s="7"/>
    </row>
    <row r="33" spans="1:56" ht="12.75" customHeight="1" x14ac:dyDescent="0.3">
      <c r="A33" s="7"/>
      <c r="B33" s="87"/>
      <c r="C33" s="83"/>
      <c r="D33" s="7"/>
      <c r="E33" s="124"/>
      <c r="F33" s="113"/>
      <c r="G33" s="7"/>
      <c r="H33" s="82"/>
      <c r="I33" s="83"/>
      <c r="J33" s="7"/>
      <c r="K33" s="82" t="s">
        <v>363</v>
      </c>
      <c r="L33" s="82" t="s">
        <v>364</v>
      </c>
      <c r="M33" s="7"/>
      <c r="N33" s="82"/>
      <c r="O33" s="82"/>
      <c r="P33" s="7"/>
      <c r="Q33" s="82"/>
      <c r="R33" s="82"/>
      <c r="S33" s="7"/>
      <c r="T33" s="82"/>
      <c r="U33" s="82"/>
      <c r="V33" s="82"/>
      <c r="W33" s="7"/>
      <c r="X33" s="124"/>
      <c r="Y33" s="113"/>
      <c r="Z33" s="84"/>
      <c r="AA33" s="84"/>
      <c r="AB33" s="84"/>
      <c r="AC33" s="85" t="str">
        <f t="shared" si="0"/>
        <v/>
      </c>
      <c r="AD33" s="85" t="e">
        <f t="shared" si="1"/>
        <v>#VALUE!</v>
      </c>
      <c r="AE33" s="7"/>
      <c r="AF33" s="124"/>
      <c r="AG33" s="113"/>
      <c r="AH33" s="82"/>
      <c r="AI33" s="84"/>
      <c r="AJ33" s="86" t="str">
        <f t="shared" si="2"/>
        <v/>
      </c>
      <c r="AK33" s="7"/>
      <c r="AL33" s="7"/>
      <c r="AM33" s="7"/>
      <c r="AN33" s="7"/>
      <c r="AO33" s="7"/>
      <c r="AP33" s="7"/>
      <c r="AQ33" s="7"/>
      <c r="AR33" s="7"/>
      <c r="AS33" s="7"/>
      <c r="AT33" s="7"/>
      <c r="AU33" s="7"/>
      <c r="AV33" s="7"/>
      <c r="AW33" s="7"/>
      <c r="AX33" s="7"/>
      <c r="AY33" s="7"/>
      <c r="AZ33" s="7"/>
      <c r="BA33" s="7"/>
      <c r="BB33" s="7"/>
      <c r="BC33" s="7"/>
      <c r="BD33" s="7"/>
    </row>
    <row r="34" spans="1:56" ht="12.75" customHeight="1" x14ac:dyDescent="0.3">
      <c r="A34" s="7"/>
      <c r="B34" s="87"/>
      <c r="C34" s="83"/>
      <c r="D34" s="7"/>
      <c r="E34" s="124"/>
      <c r="F34" s="113"/>
      <c r="G34" s="7"/>
      <c r="H34" s="82"/>
      <c r="I34" s="83"/>
      <c r="J34" s="7"/>
      <c r="K34" s="82" t="s">
        <v>365</v>
      </c>
      <c r="L34" s="82" t="s">
        <v>146</v>
      </c>
      <c r="M34" s="7"/>
      <c r="N34" s="82"/>
      <c r="O34" s="82"/>
      <c r="P34" s="7"/>
      <c r="Q34" s="82"/>
      <c r="R34" s="82"/>
      <c r="S34" s="7"/>
      <c r="T34" s="82"/>
      <c r="U34" s="82"/>
      <c r="V34" s="82"/>
      <c r="W34" s="7"/>
      <c r="X34" s="124"/>
      <c r="Y34" s="113"/>
      <c r="Z34" s="84"/>
      <c r="AA34" s="84"/>
      <c r="AB34" s="84"/>
      <c r="AC34" s="85" t="str">
        <f t="shared" si="0"/>
        <v/>
      </c>
      <c r="AD34" s="85" t="e">
        <f t="shared" si="1"/>
        <v>#VALUE!</v>
      </c>
      <c r="AE34" s="7"/>
      <c r="AF34" s="124"/>
      <c r="AG34" s="113"/>
      <c r="AH34" s="82"/>
      <c r="AI34" s="84"/>
      <c r="AJ34" s="86" t="str">
        <f t="shared" si="2"/>
        <v/>
      </c>
      <c r="AK34" s="7"/>
      <c r="AL34" s="7"/>
      <c r="AM34" s="7"/>
      <c r="AN34" s="7"/>
      <c r="AO34" s="7"/>
      <c r="AP34" s="7"/>
      <c r="AQ34" s="7"/>
      <c r="AR34" s="7"/>
      <c r="AS34" s="7"/>
      <c r="AT34" s="7"/>
      <c r="AU34" s="7"/>
      <c r="AV34" s="7"/>
      <c r="AW34" s="7"/>
      <c r="AX34" s="7"/>
      <c r="AY34" s="7"/>
      <c r="AZ34" s="7"/>
      <c r="BA34" s="7"/>
      <c r="BB34" s="7"/>
      <c r="BC34" s="7"/>
      <c r="BD34" s="7"/>
    </row>
    <row r="35" spans="1:56" ht="12.75" customHeight="1" x14ac:dyDescent="0.3">
      <c r="A35" s="7"/>
      <c r="B35" s="87"/>
      <c r="C35" s="83"/>
      <c r="D35" s="7"/>
      <c r="E35" s="124"/>
      <c r="F35" s="113"/>
      <c r="G35" s="7"/>
      <c r="H35" s="82"/>
      <c r="I35" s="83"/>
      <c r="J35" s="7"/>
      <c r="K35" s="82"/>
      <c r="L35" s="82"/>
      <c r="M35" s="7"/>
      <c r="N35" s="82"/>
      <c r="O35" s="82"/>
      <c r="P35" s="7"/>
      <c r="Q35" s="82"/>
      <c r="R35" s="82"/>
      <c r="S35" s="7"/>
      <c r="T35" s="82"/>
      <c r="U35" s="82"/>
      <c r="V35" s="82"/>
      <c r="W35" s="7"/>
      <c r="X35" s="124"/>
      <c r="Y35" s="113"/>
      <c r="Z35" s="84"/>
      <c r="AA35" s="84"/>
      <c r="AB35" s="84"/>
      <c r="AC35" s="85" t="str">
        <f t="shared" si="0"/>
        <v/>
      </c>
      <c r="AD35" s="85" t="e">
        <f t="shared" si="1"/>
        <v>#VALUE!</v>
      </c>
      <c r="AE35" s="7"/>
      <c r="AF35" s="124"/>
      <c r="AG35" s="113"/>
      <c r="AH35" s="82"/>
      <c r="AI35" s="84"/>
      <c r="AJ35" s="86" t="str">
        <f t="shared" si="2"/>
        <v/>
      </c>
      <c r="AK35" s="7"/>
      <c r="AL35" s="7"/>
      <c r="AM35" s="7"/>
      <c r="AN35" s="7"/>
      <c r="AO35" s="7"/>
      <c r="AP35" s="7"/>
      <c r="AQ35" s="7"/>
      <c r="AR35" s="7"/>
      <c r="AS35" s="7"/>
      <c r="AT35" s="7"/>
      <c r="AU35" s="7"/>
      <c r="AV35" s="7"/>
      <c r="AW35" s="7"/>
      <c r="AX35" s="7"/>
      <c r="AY35" s="7"/>
      <c r="AZ35" s="7"/>
      <c r="BA35" s="7"/>
      <c r="BB35" s="7"/>
      <c r="BC35" s="7"/>
      <c r="BD35" s="7"/>
    </row>
    <row r="36" spans="1:56" ht="12.75" customHeight="1" x14ac:dyDescent="0.3">
      <c r="A36" s="7"/>
      <c r="B36" s="87"/>
      <c r="C36" s="83"/>
      <c r="D36" s="7"/>
      <c r="E36" s="124"/>
      <c r="F36" s="113"/>
      <c r="G36" s="7"/>
      <c r="H36" s="82"/>
      <c r="I36" s="83"/>
      <c r="J36" s="7"/>
      <c r="K36" s="82"/>
      <c r="L36" s="82"/>
      <c r="M36" s="7"/>
      <c r="N36" s="82"/>
      <c r="O36" s="82"/>
      <c r="P36" s="7"/>
      <c r="Q36" s="82"/>
      <c r="R36" s="82"/>
      <c r="S36" s="7"/>
      <c r="T36" s="82"/>
      <c r="U36" s="82"/>
      <c r="V36" s="82"/>
      <c r="W36" s="7"/>
      <c r="X36" s="124"/>
      <c r="Y36" s="113"/>
      <c r="Z36" s="84"/>
      <c r="AA36" s="84"/>
      <c r="AB36" s="84"/>
      <c r="AC36" s="85" t="str">
        <f t="shared" si="0"/>
        <v/>
      </c>
      <c r="AD36" s="85" t="e">
        <f t="shared" si="1"/>
        <v>#VALUE!</v>
      </c>
      <c r="AE36" s="7"/>
      <c r="AF36" s="124"/>
      <c r="AG36" s="113"/>
      <c r="AH36" s="82"/>
      <c r="AI36" s="84"/>
      <c r="AJ36" s="86" t="str">
        <f t="shared" si="2"/>
        <v/>
      </c>
      <c r="AK36" s="7"/>
      <c r="AL36" s="7"/>
      <c r="AM36" s="7"/>
      <c r="AN36" s="7"/>
      <c r="AO36" s="7"/>
      <c r="AP36" s="7"/>
      <c r="AQ36" s="7"/>
      <c r="AR36" s="7"/>
      <c r="AS36" s="7"/>
      <c r="AT36" s="7"/>
      <c r="AU36" s="7"/>
      <c r="AV36" s="7"/>
      <c r="AW36" s="7"/>
      <c r="AX36" s="7"/>
      <c r="AY36" s="7"/>
      <c r="AZ36" s="7"/>
      <c r="BA36" s="7"/>
      <c r="BB36" s="7"/>
      <c r="BC36" s="7"/>
      <c r="BD36" s="7"/>
    </row>
    <row r="37" spans="1:56" ht="12.75" customHeight="1" x14ac:dyDescent="0.3">
      <c r="A37" s="7"/>
      <c r="B37" s="87"/>
      <c r="C37" s="83"/>
      <c r="D37" s="7"/>
      <c r="E37" s="124"/>
      <c r="F37" s="113"/>
      <c r="G37" s="7"/>
      <c r="H37" s="82"/>
      <c r="I37" s="83"/>
      <c r="J37" s="7"/>
      <c r="K37" s="82"/>
      <c r="L37" s="82"/>
      <c r="M37" s="7"/>
      <c r="N37" s="82"/>
      <c r="O37" s="82"/>
      <c r="P37" s="7"/>
      <c r="Q37" s="82"/>
      <c r="R37" s="82"/>
      <c r="S37" s="7"/>
      <c r="T37" s="82"/>
      <c r="U37" s="82"/>
      <c r="V37" s="82"/>
      <c r="W37" s="7"/>
      <c r="X37" s="124"/>
      <c r="Y37" s="113"/>
      <c r="Z37" s="84"/>
      <c r="AA37" s="84"/>
      <c r="AB37" s="84"/>
      <c r="AC37" s="85" t="str">
        <f t="shared" si="0"/>
        <v/>
      </c>
      <c r="AD37" s="85" t="e">
        <f t="shared" si="1"/>
        <v>#VALUE!</v>
      </c>
      <c r="AE37" s="7"/>
      <c r="AF37" s="124"/>
      <c r="AG37" s="113"/>
      <c r="AH37" s="82"/>
      <c r="AI37" s="84"/>
      <c r="AJ37" s="86" t="str">
        <f t="shared" si="2"/>
        <v/>
      </c>
      <c r="AK37" s="7"/>
      <c r="AL37" s="7"/>
      <c r="AM37" s="7"/>
      <c r="AN37" s="7"/>
      <c r="AO37" s="7"/>
      <c r="AP37" s="7"/>
      <c r="AQ37" s="7"/>
      <c r="AR37" s="7"/>
      <c r="AS37" s="7"/>
      <c r="AT37" s="7"/>
      <c r="AU37" s="7"/>
      <c r="AV37" s="7"/>
      <c r="AW37" s="7"/>
      <c r="AX37" s="7"/>
      <c r="AY37" s="7"/>
      <c r="AZ37" s="7"/>
      <c r="BA37" s="7"/>
      <c r="BB37" s="7"/>
      <c r="BC37" s="7"/>
      <c r="BD37" s="7"/>
    </row>
    <row r="38" spans="1:56" ht="12.75" customHeight="1" x14ac:dyDescent="0.3">
      <c r="A38" s="7"/>
      <c r="B38" s="87"/>
      <c r="C38" s="83"/>
      <c r="D38" s="7"/>
      <c r="E38" s="124"/>
      <c r="F38" s="113"/>
      <c r="G38" s="7"/>
      <c r="H38" s="82"/>
      <c r="I38" s="83"/>
      <c r="J38" s="7"/>
      <c r="K38" s="82"/>
      <c r="L38" s="82"/>
      <c r="M38" s="7"/>
      <c r="N38" s="82"/>
      <c r="O38" s="82"/>
      <c r="P38" s="7"/>
      <c r="Q38" s="82"/>
      <c r="R38" s="82"/>
      <c r="S38" s="7"/>
      <c r="T38" s="82"/>
      <c r="U38" s="82"/>
      <c r="V38" s="82"/>
      <c r="W38" s="7"/>
      <c r="X38" s="124"/>
      <c r="Y38" s="113"/>
      <c r="Z38" s="84"/>
      <c r="AA38" s="84"/>
      <c r="AB38" s="84"/>
      <c r="AC38" s="85" t="str">
        <f t="shared" si="0"/>
        <v/>
      </c>
      <c r="AD38" s="85" t="e">
        <f t="shared" si="1"/>
        <v>#VALUE!</v>
      </c>
      <c r="AE38" s="7"/>
      <c r="AF38" s="124"/>
      <c r="AG38" s="113"/>
      <c r="AH38" s="82"/>
      <c r="AI38" s="84"/>
      <c r="AJ38" s="86" t="str">
        <f t="shared" si="2"/>
        <v/>
      </c>
      <c r="AK38" s="7"/>
      <c r="AL38" s="7"/>
      <c r="AM38" s="7"/>
      <c r="AN38" s="7"/>
      <c r="AO38" s="7"/>
      <c r="AP38" s="7"/>
      <c r="AQ38" s="7"/>
      <c r="AR38" s="7"/>
      <c r="AS38" s="7"/>
      <c r="AT38" s="7"/>
      <c r="AU38" s="7"/>
      <c r="AV38" s="7"/>
      <c r="AW38" s="7"/>
      <c r="AX38" s="7"/>
      <c r="AY38" s="7"/>
      <c r="AZ38" s="7"/>
      <c r="BA38" s="7"/>
      <c r="BB38" s="7"/>
      <c r="BC38" s="7"/>
      <c r="BD38" s="7"/>
    </row>
    <row r="39" spans="1:56" ht="12.75" customHeight="1" x14ac:dyDescent="0.3">
      <c r="A39" s="7"/>
      <c r="B39" s="87"/>
      <c r="C39" s="83"/>
      <c r="D39" s="7"/>
      <c r="E39" s="124"/>
      <c r="F39" s="113"/>
      <c r="G39" s="7"/>
      <c r="H39" s="82"/>
      <c r="I39" s="83"/>
      <c r="J39" s="7"/>
      <c r="K39" s="82"/>
      <c r="L39" s="82"/>
      <c r="M39" s="7"/>
      <c r="N39" s="82"/>
      <c r="O39" s="82"/>
      <c r="P39" s="7"/>
      <c r="Q39" s="82"/>
      <c r="R39" s="82"/>
      <c r="S39" s="7"/>
      <c r="T39" s="82"/>
      <c r="U39" s="82"/>
      <c r="V39" s="82"/>
      <c r="W39" s="7"/>
      <c r="X39" s="124"/>
      <c r="Y39" s="113"/>
      <c r="Z39" s="84"/>
      <c r="AA39" s="84"/>
      <c r="AB39" s="84"/>
      <c r="AC39" s="85" t="str">
        <f t="shared" si="0"/>
        <v/>
      </c>
      <c r="AD39" s="85" t="e">
        <f t="shared" si="1"/>
        <v>#VALUE!</v>
      </c>
      <c r="AE39" s="7"/>
      <c r="AF39" s="124"/>
      <c r="AG39" s="113"/>
      <c r="AH39" s="82"/>
      <c r="AI39" s="84"/>
      <c r="AJ39" s="86" t="str">
        <f t="shared" si="2"/>
        <v/>
      </c>
      <c r="AK39" s="7"/>
      <c r="AL39" s="7"/>
      <c r="AM39" s="7"/>
      <c r="AN39" s="7"/>
      <c r="AO39" s="7"/>
      <c r="AP39" s="7"/>
      <c r="AQ39" s="7"/>
      <c r="AR39" s="7"/>
      <c r="AS39" s="7"/>
      <c r="AT39" s="7"/>
      <c r="AU39" s="7"/>
      <c r="AV39" s="7"/>
      <c r="AW39" s="7"/>
      <c r="AX39" s="7"/>
      <c r="AY39" s="7"/>
      <c r="AZ39" s="7"/>
      <c r="BA39" s="7"/>
      <c r="BB39" s="7"/>
      <c r="BC39" s="7"/>
      <c r="BD39" s="7"/>
    </row>
    <row r="40" spans="1:56" ht="12.75" customHeight="1" x14ac:dyDescent="0.3">
      <c r="A40" s="7"/>
      <c r="B40" s="87"/>
      <c r="C40" s="83"/>
      <c r="D40" s="7"/>
      <c r="E40" s="124"/>
      <c r="F40" s="113"/>
      <c r="G40" s="7"/>
      <c r="H40" s="82"/>
      <c r="I40" s="83"/>
      <c r="J40" s="7"/>
      <c r="K40" s="82"/>
      <c r="L40" s="82"/>
      <c r="M40" s="7"/>
      <c r="N40" s="82"/>
      <c r="O40" s="82"/>
      <c r="P40" s="7"/>
      <c r="Q40" s="82"/>
      <c r="R40" s="82"/>
      <c r="S40" s="7"/>
      <c r="T40" s="82"/>
      <c r="U40" s="82"/>
      <c r="V40" s="82"/>
      <c r="W40" s="7"/>
      <c r="X40" s="124"/>
      <c r="Y40" s="113"/>
      <c r="Z40" s="84"/>
      <c r="AA40" s="84"/>
      <c r="AB40" s="84"/>
      <c r="AC40" s="85" t="str">
        <f t="shared" si="0"/>
        <v/>
      </c>
      <c r="AD40" s="85" t="e">
        <f t="shared" si="1"/>
        <v>#VALUE!</v>
      </c>
      <c r="AE40" s="7"/>
      <c r="AF40" s="124"/>
      <c r="AG40" s="113"/>
      <c r="AH40" s="82"/>
      <c r="AI40" s="84"/>
      <c r="AJ40" s="86" t="str">
        <f t="shared" si="2"/>
        <v/>
      </c>
      <c r="AK40" s="7"/>
      <c r="AL40" s="7"/>
      <c r="AM40" s="7"/>
      <c r="AN40" s="7"/>
      <c r="AO40" s="7"/>
      <c r="AP40" s="7"/>
      <c r="AQ40" s="7"/>
      <c r="AR40" s="7"/>
      <c r="AS40" s="7"/>
      <c r="AT40" s="7"/>
      <c r="AU40" s="7"/>
      <c r="AV40" s="7"/>
      <c r="AW40" s="7"/>
      <c r="AX40" s="7"/>
      <c r="AY40" s="7"/>
      <c r="AZ40" s="7"/>
      <c r="BA40" s="7"/>
      <c r="BB40" s="7"/>
      <c r="BC40" s="7"/>
      <c r="BD40" s="7"/>
    </row>
    <row r="41" spans="1:56" ht="12.75" customHeight="1" x14ac:dyDescent="0.3">
      <c r="A41" s="7"/>
      <c r="B41" s="87"/>
      <c r="C41" s="83"/>
      <c r="D41" s="7"/>
      <c r="E41" s="124"/>
      <c r="F41" s="113"/>
      <c r="G41" s="7"/>
      <c r="H41" s="82"/>
      <c r="I41" s="83"/>
      <c r="J41" s="7"/>
      <c r="K41" s="82"/>
      <c r="L41" s="82"/>
      <c r="M41" s="7"/>
      <c r="N41" s="82"/>
      <c r="O41" s="82"/>
      <c r="P41" s="7"/>
      <c r="Q41" s="82"/>
      <c r="R41" s="82"/>
      <c r="S41" s="7"/>
      <c r="T41" s="82"/>
      <c r="U41" s="82"/>
      <c r="V41" s="82"/>
      <c r="W41" s="7"/>
      <c r="X41" s="124"/>
      <c r="Y41" s="113"/>
      <c r="Z41" s="84"/>
      <c r="AA41" s="84"/>
      <c r="AB41" s="84"/>
      <c r="AC41" s="85" t="str">
        <f t="shared" si="0"/>
        <v/>
      </c>
      <c r="AD41" s="85" t="e">
        <f t="shared" si="1"/>
        <v>#VALUE!</v>
      </c>
      <c r="AE41" s="7"/>
      <c r="AF41" s="124"/>
      <c r="AG41" s="113"/>
      <c r="AH41" s="82"/>
      <c r="AI41" s="84"/>
      <c r="AJ41" s="86" t="str">
        <f t="shared" si="2"/>
        <v/>
      </c>
      <c r="AK41" s="7"/>
      <c r="AL41" s="7"/>
      <c r="AM41" s="7"/>
      <c r="AN41" s="7"/>
      <c r="AO41" s="7"/>
      <c r="AP41" s="7"/>
      <c r="AQ41" s="7"/>
      <c r="AR41" s="7"/>
      <c r="AS41" s="7"/>
      <c r="AT41" s="7"/>
      <c r="AU41" s="7"/>
      <c r="AV41" s="7"/>
      <c r="AW41" s="7"/>
      <c r="AX41" s="7"/>
      <c r="AY41" s="7"/>
      <c r="AZ41" s="7"/>
      <c r="BA41" s="7"/>
      <c r="BB41" s="7"/>
      <c r="BC41" s="7"/>
      <c r="BD41" s="7"/>
    </row>
    <row r="42" spans="1:56" ht="12.75" customHeight="1" x14ac:dyDescent="0.3">
      <c r="A42" s="7"/>
      <c r="B42" s="87"/>
      <c r="C42" s="83"/>
      <c r="D42" s="7"/>
      <c r="E42" s="124"/>
      <c r="F42" s="113"/>
      <c r="G42" s="7"/>
      <c r="H42" s="82"/>
      <c r="I42" s="83"/>
      <c r="J42" s="7"/>
      <c r="K42" s="82"/>
      <c r="L42" s="82"/>
      <c r="M42" s="7"/>
      <c r="N42" s="82"/>
      <c r="O42" s="82"/>
      <c r="P42" s="7"/>
      <c r="Q42" s="82"/>
      <c r="R42" s="82"/>
      <c r="S42" s="7"/>
      <c r="T42" s="82"/>
      <c r="U42" s="82"/>
      <c r="V42" s="82"/>
      <c r="W42" s="7"/>
      <c r="X42" s="124"/>
      <c r="Y42" s="113"/>
      <c r="Z42" s="84"/>
      <c r="AA42" s="84"/>
      <c r="AB42" s="84"/>
      <c r="AC42" s="85" t="str">
        <f t="shared" si="0"/>
        <v/>
      </c>
      <c r="AD42" s="85" t="e">
        <f t="shared" si="1"/>
        <v>#VALUE!</v>
      </c>
      <c r="AE42" s="7"/>
      <c r="AF42" s="124"/>
      <c r="AG42" s="113"/>
      <c r="AH42" s="82"/>
      <c r="AI42" s="84"/>
      <c r="AJ42" s="86" t="str">
        <f t="shared" si="2"/>
        <v/>
      </c>
      <c r="AK42" s="7"/>
      <c r="AL42" s="7"/>
      <c r="AM42" s="7"/>
      <c r="AN42" s="7"/>
      <c r="AO42" s="7"/>
      <c r="AP42" s="7"/>
      <c r="AQ42" s="7"/>
      <c r="AR42" s="7"/>
      <c r="AS42" s="7"/>
      <c r="AT42" s="7"/>
      <c r="AU42" s="7"/>
      <c r="AV42" s="7"/>
      <c r="AW42" s="7"/>
      <c r="AX42" s="7"/>
      <c r="AY42" s="7"/>
      <c r="AZ42" s="7"/>
      <c r="BA42" s="7"/>
      <c r="BB42" s="7"/>
      <c r="BC42" s="7"/>
      <c r="BD42" s="7"/>
    </row>
    <row r="43" spans="1:56" ht="12.75" customHeight="1" x14ac:dyDescent="0.3">
      <c r="A43" s="7"/>
      <c r="B43" s="87"/>
      <c r="C43" s="83"/>
      <c r="D43" s="7"/>
      <c r="E43" s="124"/>
      <c r="F43" s="113"/>
      <c r="G43" s="7"/>
      <c r="H43" s="82"/>
      <c r="I43" s="83"/>
      <c r="J43" s="7"/>
      <c r="K43" s="82"/>
      <c r="L43" s="82"/>
      <c r="M43" s="7"/>
      <c r="N43" s="82"/>
      <c r="O43" s="82"/>
      <c r="P43" s="7"/>
      <c r="Q43" s="82"/>
      <c r="R43" s="82"/>
      <c r="S43" s="7"/>
      <c r="T43" s="82"/>
      <c r="U43" s="82"/>
      <c r="V43" s="82"/>
      <c r="W43" s="7"/>
      <c r="X43" s="124"/>
      <c r="Y43" s="113"/>
      <c r="Z43" s="84"/>
      <c r="AA43" s="84"/>
      <c r="AB43" s="84"/>
      <c r="AC43" s="85" t="str">
        <f t="shared" si="0"/>
        <v/>
      </c>
      <c r="AD43" s="85" t="e">
        <f t="shared" si="1"/>
        <v>#VALUE!</v>
      </c>
      <c r="AE43" s="7"/>
      <c r="AF43" s="124"/>
      <c r="AG43" s="113"/>
      <c r="AH43" s="82"/>
      <c r="AI43" s="84"/>
      <c r="AJ43" s="86" t="str">
        <f t="shared" si="2"/>
        <v/>
      </c>
      <c r="AK43" s="7"/>
      <c r="AL43" s="7"/>
      <c r="AM43" s="7"/>
      <c r="AN43" s="7"/>
      <c r="AO43" s="7"/>
      <c r="AP43" s="7"/>
      <c r="AQ43" s="7"/>
      <c r="AR43" s="7"/>
      <c r="AS43" s="7"/>
      <c r="AT43" s="7"/>
      <c r="AU43" s="7"/>
      <c r="AV43" s="7"/>
      <c r="AW43" s="7"/>
      <c r="AX43" s="7"/>
      <c r="AY43" s="7"/>
      <c r="AZ43" s="7"/>
      <c r="BA43" s="7"/>
      <c r="BB43" s="7"/>
      <c r="BC43" s="7"/>
      <c r="BD43" s="7"/>
    </row>
    <row r="44" spans="1:56" ht="12.75" customHeight="1" x14ac:dyDescent="0.3">
      <c r="A44" s="7"/>
      <c r="B44" s="87"/>
      <c r="C44" s="83"/>
      <c r="D44" s="7"/>
      <c r="E44" s="124"/>
      <c r="F44" s="113"/>
      <c r="G44" s="7"/>
      <c r="H44" s="82"/>
      <c r="I44" s="83"/>
      <c r="J44" s="7"/>
      <c r="K44" s="82"/>
      <c r="L44" s="82"/>
      <c r="M44" s="7"/>
      <c r="N44" s="82"/>
      <c r="O44" s="82"/>
      <c r="P44" s="7"/>
      <c r="Q44" s="82"/>
      <c r="R44" s="82"/>
      <c r="S44" s="7"/>
      <c r="T44" s="82"/>
      <c r="U44" s="82"/>
      <c r="V44" s="82"/>
      <c r="W44" s="7"/>
      <c r="X44" s="124"/>
      <c r="Y44" s="113"/>
      <c r="Z44" s="84"/>
      <c r="AA44" s="84"/>
      <c r="AB44" s="84"/>
      <c r="AC44" s="85" t="str">
        <f t="shared" si="0"/>
        <v/>
      </c>
      <c r="AD44" s="85" t="e">
        <f t="shared" si="1"/>
        <v>#VALUE!</v>
      </c>
      <c r="AE44" s="7"/>
      <c r="AF44" s="124"/>
      <c r="AG44" s="113"/>
      <c r="AH44" s="82"/>
      <c r="AI44" s="84"/>
      <c r="AJ44" s="86" t="str">
        <f t="shared" si="2"/>
        <v/>
      </c>
      <c r="AK44" s="7"/>
      <c r="AL44" s="7"/>
      <c r="AM44" s="7"/>
      <c r="AN44" s="7"/>
      <c r="AO44" s="7"/>
      <c r="AP44" s="7"/>
      <c r="AQ44" s="7"/>
      <c r="AR44" s="7"/>
      <c r="AS44" s="7"/>
      <c r="AT44" s="7"/>
      <c r="AU44" s="7"/>
      <c r="AV44" s="7"/>
      <c r="AW44" s="7"/>
      <c r="AX44" s="7"/>
      <c r="AY44" s="7"/>
      <c r="AZ44" s="7"/>
      <c r="BA44" s="7"/>
      <c r="BB44" s="7"/>
      <c r="BC44" s="7"/>
      <c r="BD44" s="7"/>
    </row>
    <row r="45" spans="1:56" ht="12.75"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row>
    <row r="46" spans="1:56" ht="12.75" customHeight="1" x14ac:dyDescent="0.3">
      <c r="A46" s="7"/>
      <c r="B46" s="105" t="s">
        <v>18</v>
      </c>
      <c r="C46" s="91"/>
      <c r="D46" s="91"/>
      <c r="E46" s="91"/>
      <c r="F46" s="91"/>
      <c r="G46" s="91"/>
      <c r="H46" s="91"/>
      <c r="I46" s="91"/>
      <c r="J46" s="91"/>
      <c r="K46" s="91"/>
      <c r="L46" s="91"/>
      <c r="M46" s="92"/>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row>
    <row r="47" spans="1:56" ht="12.75" customHeight="1" x14ac:dyDescent="0.3">
      <c r="A47" s="7"/>
      <c r="B47" s="93"/>
      <c r="C47" s="94"/>
      <c r="D47" s="94"/>
      <c r="E47" s="94"/>
      <c r="F47" s="94"/>
      <c r="G47" s="94"/>
      <c r="H47" s="94"/>
      <c r="I47" s="94"/>
      <c r="J47" s="94"/>
      <c r="K47" s="94"/>
      <c r="L47" s="94"/>
      <c r="M47" s="95"/>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row>
    <row r="48" spans="1:56" ht="12.75" customHeight="1" x14ac:dyDescent="0.3">
      <c r="A48" s="7"/>
      <c r="B48" s="96"/>
      <c r="C48" s="97"/>
      <c r="D48" s="97"/>
      <c r="E48" s="97"/>
      <c r="F48" s="97"/>
      <c r="G48" s="97"/>
      <c r="H48" s="97"/>
      <c r="I48" s="97"/>
      <c r="J48" s="97"/>
      <c r="K48" s="97"/>
      <c r="L48" s="97"/>
      <c r="M48" s="98"/>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row>
    <row r="49" spans="1:56" ht="12.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row>
    <row r="50" spans="1:56" ht="12.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row>
    <row r="51" spans="1:56" ht="12.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row>
    <row r="52" spans="1:56" ht="12.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row>
    <row r="53" spans="1:56" ht="12.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row>
    <row r="54" spans="1:56" ht="12.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row>
    <row r="55" spans="1:56" ht="12.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row>
    <row r="56" spans="1:56" ht="12.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row>
    <row r="57" spans="1:56" ht="12.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row>
    <row r="58" spans="1:56" ht="12.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row>
    <row r="59" spans="1:56" ht="12.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row>
    <row r="60" spans="1:56" ht="12.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row>
    <row r="61" spans="1:56" ht="12.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row>
    <row r="62" spans="1:56" ht="12.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row>
    <row r="63" spans="1:56" ht="12.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row>
    <row r="64" spans="1:56" ht="12.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row>
    <row r="65" spans="1:56" ht="12.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row>
    <row r="66" spans="1:56" ht="12.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row>
    <row r="67" spans="1:56" ht="12.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row>
    <row r="68" spans="1:56" ht="12.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row>
    <row r="69" spans="1:56" ht="12.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row>
    <row r="70" spans="1:56" ht="12.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row>
    <row r="71" spans="1:56" ht="12.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row>
    <row r="72" spans="1:56" ht="12.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row>
    <row r="73" spans="1:56" ht="12.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row>
    <row r="74" spans="1:56" ht="12.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row>
    <row r="75" spans="1:56" ht="12.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row>
    <row r="76" spans="1:56" ht="12.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row>
    <row r="77" spans="1:56" ht="12.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row>
    <row r="78" spans="1:56" ht="12.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row>
    <row r="79" spans="1:56" ht="12.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row>
    <row r="80" spans="1:56" ht="12.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row>
    <row r="81" spans="1:56" ht="12.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row>
    <row r="82" spans="1:56" ht="12.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row>
    <row r="83" spans="1:56" ht="12.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row>
    <row r="84" spans="1:56" ht="12.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row>
    <row r="85" spans="1:56" ht="12.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row>
    <row r="86" spans="1:56" ht="12.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row>
    <row r="87" spans="1:56" ht="12.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row>
    <row r="88" spans="1:56" ht="12.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row>
    <row r="89" spans="1:56" ht="12.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row>
    <row r="90" spans="1:56" ht="12.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row>
    <row r="91" spans="1:56" ht="12.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row>
    <row r="92" spans="1:56" ht="12.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row>
    <row r="93" spans="1:56" ht="12.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row>
    <row r="94" spans="1:56" ht="12.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row>
    <row r="95" spans="1:56" ht="12.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row>
    <row r="96" spans="1:56" ht="12.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row>
    <row r="97" spans="1:56" ht="12.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row>
    <row r="98" spans="1:56" ht="12.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row>
    <row r="99" spans="1:56" ht="12.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row>
    <row r="100" spans="1:56" ht="12.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row>
    <row r="101" spans="1:56" ht="12.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row>
    <row r="102" spans="1:56" ht="12.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row>
    <row r="103" spans="1:56" ht="12.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row>
    <row r="104" spans="1:56" ht="12.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row>
    <row r="105" spans="1:56" ht="12.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row>
    <row r="106" spans="1:56" ht="12.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row>
    <row r="107" spans="1:56" ht="12.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row>
    <row r="108" spans="1:56" ht="12.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row>
    <row r="109" spans="1:56" ht="12.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row>
    <row r="110" spans="1:56" ht="12.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row>
    <row r="111" spans="1:56" ht="12.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row>
    <row r="112" spans="1:56" ht="12.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row>
    <row r="113" spans="1:56" ht="12.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row>
    <row r="114" spans="1:56" ht="12.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row>
    <row r="115" spans="1:56" ht="12.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row>
    <row r="116" spans="1:56" ht="12.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row>
    <row r="117" spans="1:56" ht="12.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row>
    <row r="118" spans="1:56" ht="12.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row>
    <row r="119" spans="1:56" ht="12.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row>
    <row r="120" spans="1:56" ht="12.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row>
    <row r="121" spans="1:56" ht="12.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row>
    <row r="122" spans="1:56" ht="12.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row>
    <row r="123" spans="1:56" ht="12.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row>
    <row r="124" spans="1:56" ht="12.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row>
    <row r="125" spans="1:56" ht="12.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row>
    <row r="126" spans="1:56" ht="12.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row>
    <row r="127" spans="1:56" ht="12.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row>
    <row r="128" spans="1:56" ht="12.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row>
    <row r="129" spans="1:56" ht="12.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row>
    <row r="130" spans="1:56" ht="12.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row>
    <row r="131" spans="1:56" ht="12.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row>
    <row r="132" spans="1:56" ht="12.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row>
    <row r="133" spans="1:56" ht="12.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row>
    <row r="134" spans="1:56" ht="12.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row>
    <row r="135" spans="1:56" ht="12.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row>
    <row r="136" spans="1:56" ht="12.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row>
    <row r="137" spans="1:56" ht="12.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row>
    <row r="138" spans="1:56" ht="12.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row>
    <row r="139" spans="1:56" ht="12.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row>
    <row r="140" spans="1:56" ht="12.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row>
    <row r="141" spans="1:56" ht="12.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row>
    <row r="142" spans="1:56" ht="12.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row>
    <row r="143" spans="1:56" ht="12.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row>
    <row r="144" spans="1:56" ht="12.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row>
    <row r="145" spans="1:56" ht="12.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row>
    <row r="146" spans="1:56" ht="12.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row>
    <row r="147" spans="1:56" ht="12.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row>
    <row r="148" spans="1:56" ht="12.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row>
    <row r="149" spans="1:56" ht="12.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row>
    <row r="150" spans="1:56" ht="12.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row>
    <row r="151" spans="1:56" ht="12.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row>
    <row r="152" spans="1:56" ht="12.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row>
    <row r="153" spans="1:56" ht="12.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row>
    <row r="154" spans="1:56" ht="12.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row>
    <row r="155" spans="1:56" ht="12.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row>
    <row r="156" spans="1:56" ht="12.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row>
    <row r="157" spans="1:56" ht="12.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row>
    <row r="158" spans="1:56" ht="12.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row>
    <row r="159" spans="1:56" ht="12.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row>
    <row r="160" spans="1:56" ht="12.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row>
    <row r="161" spans="1:56" ht="12.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row>
    <row r="162" spans="1:56" ht="12.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row>
    <row r="163" spans="1:56" ht="12.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row>
    <row r="164" spans="1:56" ht="12.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row>
    <row r="165" spans="1:56" ht="12.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row>
    <row r="166" spans="1:56" ht="12.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row>
    <row r="167" spans="1:56" ht="12.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row>
    <row r="168" spans="1:56" ht="12.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row>
    <row r="169" spans="1:56" ht="12.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row>
    <row r="170" spans="1:56" ht="12.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row>
    <row r="171" spans="1:56" ht="12.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row>
    <row r="172" spans="1:56" ht="12.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row>
    <row r="173" spans="1:56" ht="12.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row>
    <row r="174" spans="1:56" ht="12.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row>
    <row r="175" spans="1:56" ht="12.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row>
    <row r="176" spans="1:56" ht="12.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row>
    <row r="177" spans="1:56" ht="12.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row>
    <row r="178" spans="1:56" ht="12.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row>
    <row r="179" spans="1:56" ht="12.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row>
    <row r="180" spans="1:56" ht="12.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row>
    <row r="181" spans="1:56" ht="12.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row>
    <row r="182" spans="1:56" ht="12.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row>
    <row r="183" spans="1:56" ht="12.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row>
    <row r="184" spans="1:56" ht="12.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row>
    <row r="185" spans="1:56" ht="12.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row>
    <row r="186" spans="1:56" ht="12.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row>
    <row r="187" spans="1:56" ht="12.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row>
    <row r="188" spans="1:56" ht="12.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row>
    <row r="189" spans="1:56" ht="12.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row>
    <row r="190" spans="1:56" ht="12.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row>
    <row r="191" spans="1:56" ht="12.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row>
    <row r="192" spans="1:56" ht="12.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row>
    <row r="193" spans="1:56" ht="12.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row>
    <row r="194" spans="1:56" ht="12.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row>
    <row r="195" spans="1:56" ht="12.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row>
    <row r="196" spans="1:56" ht="12.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row>
    <row r="197" spans="1:56" ht="12.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row>
    <row r="198" spans="1:56" ht="12.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row>
    <row r="199" spans="1:56" ht="12.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row>
    <row r="200" spans="1:56" ht="12.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row>
    <row r="201" spans="1:56" ht="12.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row>
    <row r="202" spans="1:56" ht="12.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row>
    <row r="203" spans="1:56" ht="12.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row>
    <row r="204" spans="1:56" ht="12.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row>
    <row r="205" spans="1:56" ht="12.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row>
    <row r="206" spans="1:56" ht="12.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row>
    <row r="207" spans="1:56" ht="12.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row>
    <row r="208" spans="1:56" ht="12.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row>
    <row r="209" spans="1:56" ht="12.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row>
    <row r="210" spans="1:56" ht="12.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row>
    <row r="211" spans="1:56" ht="12.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row>
    <row r="212" spans="1:56" ht="12.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row>
    <row r="213" spans="1:56" ht="12.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row>
    <row r="214" spans="1:56" ht="12.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row>
    <row r="215" spans="1:56" ht="12.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row>
    <row r="216" spans="1:56" ht="12.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row>
    <row r="217" spans="1:56" ht="12.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row>
    <row r="218" spans="1:56" ht="12.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row>
    <row r="219" spans="1:56" ht="12.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row>
    <row r="220" spans="1:56" ht="12.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row>
    <row r="221" spans="1:56" ht="12.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row>
    <row r="222" spans="1:56" ht="12.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row>
    <row r="223" spans="1:56" ht="12.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row>
    <row r="224" spans="1:56" ht="12.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row>
    <row r="225" spans="1:56" ht="12.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row>
    <row r="226" spans="1:56" ht="12.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row>
    <row r="227" spans="1:56" ht="12.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row>
    <row r="228" spans="1:56" ht="12.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row>
    <row r="229" spans="1:56" ht="12.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row>
    <row r="230" spans="1:56" ht="12.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row>
    <row r="231" spans="1:56" ht="12.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row>
    <row r="232" spans="1:56" ht="12.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row>
    <row r="233" spans="1:56" ht="12.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row>
    <row r="234" spans="1:56" ht="12.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row>
    <row r="235" spans="1:56" ht="12.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row>
    <row r="236" spans="1:56" ht="12.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row>
    <row r="237" spans="1:56" ht="12.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row>
    <row r="238" spans="1:56" ht="12.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row>
    <row r="239" spans="1:56" ht="12.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row>
    <row r="240" spans="1:56" ht="12.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row>
    <row r="241" spans="1:56" ht="12.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row>
    <row r="242" spans="1:56" ht="12.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row>
    <row r="243" spans="1:56" ht="12.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row>
    <row r="244" spans="1:56" ht="12.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row>
    <row r="245" spans="1:56" ht="12.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row>
    <row r="246" spans="1:56" ht="12.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row>
    <row r="247" spans="1:56" ht="12.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row>
    <row r="248" spans="1:56" ht="12.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row>
    <row r="249" spans="1:56" ht="12.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row>
    <row r="250" spans="1:56" ht="12.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row>
    <row r="251" spans="1:56" ht="12.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row>
    <row r="252" spans="1:56" ht="12.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row>
    <row r="253" spans="1:56" ht="12.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row>
    <row r="254" spans="1:56" ht="12.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row>
    <row r="255" spans="1:56" ht="12.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row>
    <row r="256" spans="1:56" ht="12.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row>
    <row r="257" spans="1:56" ht="12.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row>
    <row r="258" spans="1:56" ht="12.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row>
    <row r="259" spans="1:56" ht="12.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row>
    <row r="260" spans="1:56" ht="12.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row>
    <row r="261" spans="1:56" ht="12.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row>
    <row r="262" spans="1:56" ht="12.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row>
    <row r="263" spans="1:56" ht="12.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row>
    <row r="264" spans="1:56" ht="12.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row>
    <row r="265" spans="1:56" ht="12.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row>
    <row r="266" spans="1:56" ht="12.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row>
    <row r="267" spans="1:56" ht="12.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row>
    <row r="268" spans="1:56" ht="12.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row>
    <row r="269" spans="1:56" ht="12.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row>
    <row r="270" spans="1:56" ht="12.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row>
    <row r="271" spans="1:56" ht="12.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row>
    <row r="272" spans="1:56" ht="12.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row>
    <row r="273" spans="1:56" ht="12.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row>
    <row r="274" spans="1:56" ht="12.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row>
    <row r="275" spans="1:56" ht="12.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row>
    <row r="276" spans="1:56" ht="12.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row>
    <row r="277" spans="1:56" ht="12.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row>
    <row r="278" spans="1:56" ht="12.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row>
    <row r="279" spans="1:56" ht="12.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row>
    <row r="280" spans="1:56" ht="12.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row>
    <row r="281" spans="1:56" ht="12.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row>
    <row r="282" spans="1:56" ht="12.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row>
    <row r="283" spans="1:56" ht="12.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row>
    <row r="284" spans="1:56" ht="12.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row>
    <row r="285" spans="1:56" ht="12.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row>
    <row r="286" spans="1:56" ht="12.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row>
    <row r="287" spans="1:56" ht="12.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row>
    <row r="288" spans="1:56" ht="12.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row>
    <row r="289" spans="1:56" ht="12.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row>
    <row r="290" spans="1:56" ht="12.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row>
    <row r="291" spans="1:56" ht="12.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row>
    <row r="292" spans="1:56" ht="12.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row>
    <row r="293" spans="1:56" ht="12.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row>
    <row r="294" spans="1:56" ht="12.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row>
    <row r="295" spans="1:56" ht="12.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row>
    <row r="296" spans="1:56" ht="12.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row>
    <row r="297" spans="1:56" ht="12.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row>
    <row r="298" spans="1:56" ht="12.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row>
    <row r="299" spans="1:56" ht="12.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row>
    <row r="300" spans="1:56" ht="12.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row>
    <row r="301" spans="1:56" ht="12.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row>
    <row r="302" spans="1:56" ht="12.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row>
    <row r="303" spans="1:56" ht="12.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row>
    <row r="304" spans="1:56" ht="12.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row>
    <row r="305" spans="1:56" ht="12.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row>
    <row r="306" spans="1:56" ht="12.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row>
    <row r="307" spans="1:56" ht="12.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row>
    <row r="308" spans="1:56" ht="12.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row>
    <row r="309" spans="1:56" ht="12.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row>
    <row r="310" spans="1:56" ht="12.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row>
    <row r="311" spans="1:56" ht="12.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row>
    <row r="312" spans="1:56" ht="12.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row>
    <row r="313" spans="1:56" ht="12.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row>
    <row r="314" spans="1:56" ht="12.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row>
    <row r="315" spans="1:56" ht="12.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row>
    <row r="316" spans="1:56" ht="12.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row>
    <row r="317" spans="1:56" ht="12.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row>
    <row r="318" spans="1:56" ht="12.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row>
    <row r="319" spans="1:56" ht="12.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row>
    <row r="320" spans="1:56" ht="12.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row>
    <row r="321" spans="1:56" ht="12.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row>
    <row r="322" spans="1:56" ht="12.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row>
    <row r="323" spans="1:56" ht="12.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row>
    <row r="324" spans="1:56" ht="12.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row>
    <row r="325" spans="1:56" ht="12.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row>
    <row r="326" spans="1:56" ht="12.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row>
    <row r="327" spans="1:56" ht="12.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row>
    <row r="328" spans="1:56" ht="12.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row>
    <row r="329" spans="1:56" ht="12.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row>
    <row r="330" spans="1:56" ht="12.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row>
    <row r="331" spans="1:56" ht="12.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row>
    <row r="332" spans="1:56" ht="12.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row>
    <row r="333" spans="1:56" ht="12.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row>
    <row r="334" spans="1:56" ht="12.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row>
    <row r="335" spans="1:56" ht="12.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row>
    <row r="336" spans="1:56" ht="12.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row>
    <row r="337" spans="1:56" ht="12.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row>
    <row r="338" spans="1:56" ht="12.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row>
    <row r="339" spans="1:56" ht="12.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row>
    <row r="340" spans="1:56" ht="12.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row>
    <row r="341" spans="1:56" ht="12.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row>
    <row r="342" spans="1:56" ht="12.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row>
    <row r="343" spans="1:56" ht="12.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row>
    <row r="344" spans="1:56" ht="12.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row>
    <row r="345" spans="1:56" ht="12.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row>
    <row r="346" spans="1:56" ht="12.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row>
    <row r="347" spans="1:56" ht="12.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row>
    <row r="348" spans="1:56" ht="12.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row>
    <row r="349" spans="1:56" ht="12.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row>
    <row r="350" spans="1:56" ht="12.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row>
    <row r="351" spans="1:56" ht="12.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row>
    <row r="352" spans="1:56" ht="12.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row>
    <row r="353" spans="1:56" ht="12.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row>
    <row r="354" spans="1:56" ht="12.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row>
    <row r="355" spans="1:56" ht="12.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row>
    <row r="356" spans="1:56" ht="12.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row>
    <row r="357" spans="1:56" ht="12.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row>
    <row r="358" spans="1:56" ht="12.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row>
    <row r="359" spans="1:56" ht="12.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row>
    <row r="360" spans="1:56" ht="12.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row>
    <row r="361" spans="1:56" ht="12.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row>
    <row r="362" spans="1:56" ht="12.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row>
    <row r="363" spans="1:56" ht="12.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row>
    <row r="364" spans="1:56" ht="12.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row>
    <row r="365" spans="1:56" ht="12.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row>
    <row r="366" spans="1:56" ht="12.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row>
    <row r="367" spans="1:56" ht="12.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row>
    <row r="368" spans="1:56" ht="12.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row>
    <row r="369" spans="1:56" ht="12.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row>
    <row r="370" spans="1:56" ht="12.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row>
    <row r="371" spans="1:56" ht="12.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row>
    <row r="372" spans="1:56" ht="12.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row>
    <row r="373" spans="1:56" ht="12.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row>
    <row r="374" spans="1:56" ht="12.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row>
    <row r="375" spans="1:56" ht="12.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row>
    <row r="376" spans="1:56" ht="12.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row>
    <row r="377" spans="1:56" ht="12.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row>
    <row r="378" spans="1:56" ht="12.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row>
    <row r="379" spans="1:56" ht="12.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row>
    <row r="380" spans="1:56" ht="12.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row>
    <row r="381" spans="1:56" ht="12.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row>
    <row r="382" spans="1:56" ht="12.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row>
    <row r="383" spans="1:56" ht="12.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row>
    <row r="384" spans="1:56" ht="12.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row>
    <row r="385" spans="1:56" ht="12.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row>
    <row r="386" spans="1:56" ht="12.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row>
    <row r="387" spans="1:56" ht="12.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row>
    <row r="388" spans="1:56" ht="12.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row>
    <row r="389" spans="1:56" ht="12.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row>
    <row r="390" spans="1:56" ht="12.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row>
    <row r="391" spans="1:56" ht="12.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row>
    <row r="392" spans="1:56" ht="12.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row>
    <row r="393" spans="1:56" ht="12.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row>
    <row r="394" spans="1:56" ht="12.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row>
    <row r="395" spans="1:56" ht="12.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row>
    <row r="396" spans="1:56" ht="12.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row>
    <row r="397" spans="1:56" ht="12.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row>
    <row r="398" spans="1:56" ht="12.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row>
    <row r="399" spans="1:56" ht="12.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row>
    <row r="400" spans="1:56" ht="12.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row>
    <row r="401" spans="1:56" ht="12.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row>
    <row r="402" spans="1:56" ht="12.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row>
    <row r="403" spans="1:56" ht="12.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row>
    <row r="404" spans="1:56" ht="12.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row>
    <row r="405" spans="1:56" ht="12.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row>
    <row r="406" spans="1:56" ht="12.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row>
    <row r="407" spans="1:56" ht="12.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row>
    <row r="408" spans="1:56" ht="12.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row>
    <row r="409" spans="1:56" ht="12.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row>
    <row r="410" spans="1:56" ht="12.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row>
    <row r="411" spans="1:56" ht="12.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row>
    <row r="412" spans="1:56" ht="12.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row>
    <row r="413" spans="1:56" ht="12.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row>
    <row r="414" spans="1:56" ht="12.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row>
    <row r="415" spans="1:56" ht="12.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row>
    <row r="416" spans="1:56" ht="12.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row>
    <row r="417" spans="1:56" ht="12.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row>
    <row r="418" spans="1:56" ht="12.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row>
    <row r="419" spans="1:56" ht="12.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row>
    <row r="420" spans="1:56" ht="12.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row>
    <row r="421" spans="1:56" ht="12.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row>
    <row r="422" spans="1:56" ht="12.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row>
    <row r="423" spans="1:56" ht="12.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row>
    <row r="424" spans="1:56" ht="12.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row>
    <row r="425" spans="1:56" ht="12.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row>
    <row r="426" spans="1:56" ht="12.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row>
    <row r="427" spans="1:56" ht="12.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row>
    <row r="428" spans="1:56" ht="12.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row>
    <row r="429" spans="1:56" ht="12.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row>
    <row r="430" spans="1:56" ht="12.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row>
    <row r="431" spans="1:56" ht="12.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row>
    <row r="432" spans="1:56" ht="12.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row>
    <row r="433" spans="1:56" ht="12.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row>
    <row r="434" spans="1:56" ht="12.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row>
    <row r="435" spans="1:56" ht="12.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row>
    <row r="436" spans="1:56" ht="12.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row>
    <row r="437" spans="1:56" ht="12.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row>
    <row r="438" spans="1:56" ht="12.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row>
    <row r="439" spans="1:56" ht="12.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row>
    <row r="440" spans="1:56" ht="12.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row>
    <row r="441" spans="1:56" ht="12.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row>
    <row r="442" spans="1:56" ht="12.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row>
    <row r="443" spans="1:56" ht="12.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row>
    <row r="444" spans="1:56" ht="12.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row>
    <row r="445" spans="1:56" ht="12.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row>
    <row r="446" spans="1:56" ht="12.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row>
    <row r="447" spans="1:56" ht="12.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row>
    <row r="448" spans="1:56" ht="12.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row>
    <row r="449" spans="1:56" ht="12.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row>
    <row r="450" spans="1:56" ht="12.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row>
    <row r="451" spans="1:56" ht="12.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row>
    <row r="452" spans="1:56" ht="12.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row>
    <row r="453" spans="1:56" ht="12.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row>
    <row r="454" spans="1:56" ht="12.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row>
    <row r="455" spans="1:56" ht="12.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row>
    <row r="456" spans="1:56" ht="12.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row>
    <row r="457" spans="1:56" ht="12.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row>
    <row r="458" spans="1:56" ht="12.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row>
    <row r="459" spans="1:56" ht="12.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row>
    <row r="460" spans="1:56" ht="12.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row>
    <row r="461" spans="1:56" ht="12.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row>
    <row r="462" spans="1:56" ht="12.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row>
    <row r="463" spans="1:56" ht="12.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row>
    <row r="464" spans="1:56" ht="12.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row>
    <row r="465" spans="1:56" ht="12.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row>
    <row r="466" spans="1:56" ht="12.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row>
    <row r="467" spans="1:56" ht="12.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row>
    <row r="468" spans="1:56" ht="12.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row>
    <row r="469" spans="1:56" ht="12.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row>
    <row r="470" spans="1:56" ht="12.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row>
    <row r="471" spans="1:56" ht="12.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row>
    <row r="472" spans="1:56" ht="12.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row>
    <row r="473" spans="1:56" ht="12.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row>
    <row r="474" spans="1:56" ht="12.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row>
    <row r="475" spans="1:56" ht="12.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row>
    <row r="476" spans="1:56" ht="12.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row>
    <row r="477" spans="1:56" ht="12.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row>
    <row r="478" spans="1:56" ht="12.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row>
    <row r="479" spans="1:56" ht="12.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row>
    <row r="480" spans="1:56" ht="12.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row>
    <row r="481" spans="1:56" ht="12.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row>
    <row r="482" spans="1:56" ht="12.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row>
    <row r="483" spans="1:56" ht="12.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row>
    <row r="484" spans="1:56" ht="12.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row>
    <row r="485" spans="1:56" ht="12.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row>
    <row r="486" spans="1:56" ht="12.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row>
    <row r="487" spans="1:56" ht="12.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row>
    <row r="488" spans="1:56" ht="12.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row>
    <row r="489" spans="1:56" ht="12.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row>
    <row r="490" spans="1:56" ht="12.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row>
    <row r="491" spans="1:56" ht="12.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row>
    <row r="492" spans="1:56" ht="12.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row>
    <row r="493" spans="1:56" ht="12.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row>
    <row r="494" spans="1:56" ht="12.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row>
    <row r="495" spans="1:56" ht="12.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row>
    <row r="496" spans="1:56" ht="12.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row>
    <row r="497" spans="1:56" ht="12.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row>
    <row r="498" spans="1:56" ht="12.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row>
    <row r="499" spans="1:56" ht="12.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row>
    <row r="500" spans="1:56" ht="12.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row>
    <row r="501" spans="1:56" ht="12.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row>
    <row r="502" spans="1:56" ht="12.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row>
    <row r="503" spans="1:56" ht="12.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row>
    <row r="504" spans="1:56" ht="12.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row>
    <row r="505" spans="1:56" ht="12.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row>
    <row r="506" spans="1:56" ht="12.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row>
    <row r="507" spans="1:56" ht="12.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row>
    <row r="508" spans="1:56" ht="12.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row>
    <row r="509" spans="1:56" ht="12.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row>
    <row r="510" spans="1:56" ht="12.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row>
    <row r="511" spans="1:56" ht="12.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row>
    <row r="512" spans="1:56" ht="12.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row>
    <row r="513" spans="1:56" ht="12.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row>
    <row r="514" spans="1:56" ht="12.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7"/>
      <c r="BC514" s="7"/>
      <c r="BD514" s="7"/>
    </row>
    <row r="515" spans="1:56" ht="12.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row>
    <row r="516" spans="1:56" ht="12.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row>
    <row r="517" spans="1:56" ht="12.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row>
    <row r="518" spans="1:56" ht="12.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row>
    <row r="519" spans="1:56" ht="12.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row>
    <row r="520" spans="1:56" ht="12.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row>
    <row r="521" spans="1:56" ht="12.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row>
    <row r="522" spans="1:56" ht="12.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row>
    <row r="523" spans="1:56" ht="12.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row>
    <row r="524" spans="1:56" ht="12.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row>
    <row r="525" spans="1:56" ht="12.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row>
    <row r="526" spans="1:56" ht="12.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row>
    <row r="527" spans="1:56" ht="12.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row>
    <row r="528" spans="1:56" ht="12.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row>
    <row r="529" spans="1:56" ht="12.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row>
    <row r="530" spans="1:56" ht="12.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row>
    <row r="531" spans="1:56" ht="12.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row>
    <row r="532" spans="1:56" ht="12.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row>
    <row r="533" spans="1:56" ht="12.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row>
    <row r="534" spans="1:56" ht="12.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row>
    <row r="535" spans="1:56" ht="12.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c r="BA535" s="7"/>
      <c r="BB535" s="7"/>
      <c r="BC535" s="7"/>
      <c r="BD535" s="7"/>
    </row>
    <row r="536" spans="1:56" ht="12.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row>
    <row r="537" spans="1:56" ht="12.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row>
    <row r="538" spans="1:56" ht="12.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row>
    <row r="539" spans="1:56" ht="12.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row>
    <row r="540" spans="1:56" ht="12.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row>
    <row r="541" spans="1:56" ht="12.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row>
    <row r="542" spans="1:56" ht="12.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row>
    <row r="543" spans="1:56" ht="12.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row>
    <row r="544" spans="1:56" ht="12.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row>
    <row r="545" spans="1:56" ht="12.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row>
    <row r="546" spans="1:56" ht="12.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row>
    <row r="547" spans="1:56" ht="12.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row>
    <row r="548" spans="1:56" ht="12.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row>
    <row r="549" spans="1:56" ht="12.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row>
    <row r="550" spans="1:56" ht="12.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row>
    <row r="551" spans="1:56" ht="12.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row>
    <row r="552" spans="1:56" ht="12.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row>
    <row r="553" spans="1:56" ht="12.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row>
    <row r="554" spans="1:56" ht="12.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row>
    <row r="555" spans="1:56" ht="12.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row>
    <row r="556" spans="1:56" ht="12.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row>
    <row r="557" spans="1:56" ht="12.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row>
    <row r="558" spans="1:56" ht="12.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row>
    <row r="559" spans="1:56" ht="12.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row>
    <row r="560" spans="1:56" ht="12.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row>
    <row r="561" spans="1:56" ht="12.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row>
    <row r="562" spans="1:56" ht="12.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row>
    <row r="563" spans="1:56" ht="12.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row>
    <row r="564" spans="1:56" ht="12.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row>
    <row r="565" spans="1:56" ht="12.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row>
    <row r="566" spans="1:56" ht="12.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row>
    <row r="567" spans="1:56" ht="12.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row>
    <row r="568" spans="1:56" ht="12.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row>
    <row r="569" spans="1:56" ht="12.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row>
    <row r="570" spans="1:56" ht="12.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row>
    <row r="571" spans="1:56" ht="12.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row>
    <row r="572" spans="1:56" ht="12.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row>
    <row r="573" spans="1:56" ht="12.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row>
    <row r="574" spans="1:56" ht="12.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row>
    <row r="575" spans="1:56" ht="12.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row>
    <row r="576" spans="1:56" ht="12.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row>
    <row r="577" spans="1:56" ht="12.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row>
    <row r="578" spans="1:56" ht="12.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row>
    <row r="579" spans="1:56" ht="12.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row>
    <row r="580" spans="1:56" ht="12.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row>
    <row r="581" spans="1:56" ht="12.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row>
    <row r="582" spans="1:56" ht="12.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row>
    <row r="583" spans="1:56" ht="12.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row>
    <row r="584" spans="1:56" ht="12.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row>
    <row r="585" spans="1:56" ht="12.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row>
    <row r="586" spans="1:56" ht="12.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row>
    <row r="587" spans="1:56" ht="12.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row>
    <row r="588" spans="1:56" ht="12.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row>
    <row r="589" spans="1:56" ht="12.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row>
    <row r="590" spans="1:56" ht="12.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row>
    <row r="591" spans="1:56" ht="12.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row>
    <row r="592" spans="1:56" ht="12.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row>
    <row r="593" spans="1:56" ht="12.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row>
    <row r="594" spans="1:56" ht="12.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row>
    <row r="595" spans="1:56" ht="12.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row>
    <row r="596" spans="1:56" ht="12.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row>
    <row r="597" spans="1:56" ht="12.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row>
    <row r="598" spans="1:56" ht="12.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row>
    <row r="599" spans="1:56" ht="12.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row>
    <row r="600" spans="1:56" ht="12.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row>
    <row r="601" spans="1:56" ht="12.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row>
    <row r="602" spans="1:56" ht="12.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row>
    <row r="603" spans="1:56" ht="12.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row>
    <row r="604" spans="1:56" ht="12.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row>
    <row r="605" spans="1:56" ht="12.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row>
    <row r="606" spans="1:56" ht="12.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row>
    <row r="607" spans="1:56" ht="12.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row>
    <row r="608" spans="1:56" ht="12.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row>
    <row r="609" spans="1:56" ht="12.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row>
    <row r="610" spans="1:56" ht="12.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row>
    <row r="611" spans="1:56" ht="12.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row>
    <row r="612" spans="1:56" ht="12.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row>
    <row r="613" spans="1:56" ht="12.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row>
    <row r="614" spans="1:56" ht="12.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row>
    <row r="615" spans="1:56" ht="12.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row>
    <row r="616" spans="1:56" ht="12.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row>
    <row r="617" spans="1:56" ht="12.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row>
    <row r="618" spans="1:56" ht="12.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c r="BA618" s="7"/>
      <c r="BB618" s="7"/>
      <c r="BC618" s="7"/>
      <c r="BD618" s="7"/>
    </row>
    <row r="619" spans="1:56" ht="12.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row>
    <row r="620" spans="1:56" ht="12.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row>
    <row r="621" spans="1:56" ht="12.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row>
    <row r="622" spans="1:56" ht="12.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row>
    <row r="623" spans="1:56" ht="12.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row>
    <row r="624" spans="1:56" ht="12.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row>
    <row r="625" spans="1:56" ht="12.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row>
    <row r="626" spans="1:56" ht="12.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row>
    <row r="627" spans="1:56" ht="12.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row>
    <row r="628" spans="1:56" ht="12.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row>
    <row r="629" spans="1:56" ht="12.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C629" s="7"/>
      <c r="BD629" s="7"/>
    </row>
    <row r="630" spans="1:56" ht="12.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row>
    <row r="631" spans="1:56" ht="12.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row>
    <row r="632" spans="1:56" ht="12.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row>
    <row r="633" spans="1:56" ht="12.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row>
    <row r="634" spans="1:56" ht="12.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c r="BA634" s="7"/>
      <c r="BB634" s="7"/>
      <c r="BC634" s="7"/>
      <c r="BD634" s="7"/>
    </row>
    <row r="635" spans="1:56" ht="12.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row>
    <row r="636" spans="1:56" ht="12.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row>
    <row r="637" spans="1:56" ht="12.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row>
    <row r="638" spans="1:56" ht="12.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row>
    <row r="639" spans="1:56" ht="12.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row>
    <row r="640" spans="1:56" ht="12.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row>
    <row r="641" spans="1:56" ht="12.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c r="BA641" s="7"/>
      <c r="BB641" s="7"/>
      <c r="BC641" s="7"/>
      <c r="BD641" s="7"/>
    </row>
    <row r="642" spans="1:56" ht="12.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c r="BA642" s="7"/>
      <c r="BB642" s="7"/>
      <c r="BC642" s="7"/>
      <c r="BD642" s="7"/>
    </row>
    <row r="643" spans="1:56" ht="12.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row>
    <row r="644" spans="1:56" ht="12.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c r="BA644" s="7"/>
      <c r="BB644" s="7"/>
      <c r="BC644" s="7"/>
      <c r="BD644" s="7"/>
    </row>
    <row r="645" spans="1:56" ht="12.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c r="BA645" s="7"/>
      <c r="BB645" s="7"/>
      <c r="BC645" s="7"/>
      <c r="BD645" s="7"/>
    </row>
    <row r="646" spans="1:56" ht="12.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c r="BA646" s="7"/>
      <c r="BB646" s="7"/>
      <c r="BC646" s="7"/>
      <c r="BD646" s="7"/>
    </row>
    <row r="647" spans="1:56" ht="12.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row>
    <row r="648" spans="1:56" ht="12.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row>
    <row r="649" spans="1:56" ht="12.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row>
    <row r="650" spans="1:56" ht="12.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c r="BA650" s="7"/>
      <c r="BB650" s="7"/>
      <c r="BC650" s="7"/>
      <c r="BD650" s="7"/>
    </row>
    <row r="651" spans="1:56" ht="12.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row>
    <row r="652" spans="1:56" ht="12.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row>
    <row r="653" spans="1:56" ht="12.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row>
    <row r="654" spans="1:56" ht="12.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row>
    <row r="655" spans="1:56" ht="12.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c r="BA655" s="7"/>
      <c r="BB655" s="7"/>
      <c r="BC655" s="7"/>
      <c r="BD655" s="7"/>
    </row>
    <row r="656" spans="1:56" ht="12.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C656" s="7"/>
      <c r="BD656" s="7"/>
    </row>
    <row r="657" spans="1:56" ht="12.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row>
    <row r="658" spans="1:56" ht="12.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C658" s="7"/>
      <c r="BD658" s="7"/>
    </row>
    <row r="659" spans="1:56" ht="12.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row>
    <row r="660" spans="1:56" ht="12.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C660" s="7"/>
      <c r="BD660" s="7"/>
    </row>
    <row r="661" spans="1:56" ht="12.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c r="BA661" s="7"/>
      <c r="BB661" s="7"/>
      <c r="BC661" s="7"/>
      <c r="BD661" s="7"/>
    </row>
    <row r="662" spans="1:56" ht="12.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c r="BA662" s="7"/>
      <c r="BB662" s="7"/>
      <c r="BC662" s="7"/>
      <c r="BD662" s="7"/>
    </row>
    <row r="663" spans="1:56" ht="12.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row>
    <row r="664" spans="1:56" ht="12.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row>
    <row r="665" spans="1:56" ht="12.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row>
    <row r="666" spans="1:56" ht="12.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row>
    <row r="667" spans="1:56" ht="12.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c r="BA667" s="7"/>
      <c r="BB667" s="7"/>
      <c r="BC667" s="7"/>
      <c r="BD667" s="7"/>
    </row>
    <row r="668" spans="1:56" ht="12.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c r="BA668" s="7"/>
      <c r="BB668" s="7"/>
      <c r="BC668" s="7"/>
      <c r="BD668" s="7"/>
    </row>
    <row r="669" spans="1:56" ht="12.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c r="BA669" s="7"/>
      <c r="BB669" s="7"/>
      <c r="BC669" s="7"/>
      <c r="BD669" s="7"/>
    </row>
    <row r="670" spans="1:56" ht="12.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c r="BA670" s="7"/>
      <c r="BB670" s="7"/>
      <c r="BC670" s="7"/>
      <c r="BD670" s="7"/>
    </row>
    <row r="671" spans="1:56" ht="12.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row>
    <row r="672" spans="1:56" ht="12.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c r="BA672" s="7"/>
      <c r="BB672" s="7"/>
      <c r="BC672" s="7"/>
      <c r="BD672" s="7"/>
    </row>
    <row r="673" spans="1:56" ht="12.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c r="BA673" s="7"/>
      <c r="BB673" s="7"/>
      <c r="BC673" s="7"/>
      <c r="BD673" s="7"/>
    </row>
    <row r="674" spans="1:56" ht="12.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c r="BA674" s="7"/>
      <c r="BB674" s="7"/>
      <c r="BC674" s="7"/>
      <c r="BD674" s="7"/>
    </row>
    <row r="675" spans="1:56" ht="12.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c r="BA675" s="7"/>
      <c r="BB675" s="7"/>
      <c r="BC675" s="7"/>
      <c r="BD675" s="7"/>
    </row>
    <row r="676" spans="1:56" ht="12.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c r="BA676" s="7"/>
      <c r="BB676" s="7"/>
      <c r="BC676" s="7"/>
      <c r="BD676" s="7"/>
    </row>
    <row r="677" spans="1:56" ht="12.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c r="BA677" s="7"/>
      <c r="BB677" s="7"/>
      <c r="BC677" s="7"/>
      <c r="BD677" s="7"/>
    </row>
    <row r="678" spans="1:56" ht="12.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c r="BA678" s="7"/>
      <c r="BB678" s="7"/>
      <c r="BC678" s="7"/>
      <c r="BD678" s="7"/>
    </row>
    <row r="679" spans="1:56" ht="12.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c r="BA679" s="7"/>
      <c r="BB679" s="7"/>
      <c r="BC679" s="7"/>
      <c r="BD679" s="7"/>
    </row>
    <row r="680" spans="1:56" ht="12.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c r="BA680" s="7"/>
      <c r="BB680" s="7"/>
      <c r="BC680" s="7"/>
      <c r="BD680" s="7"/>
    </row>
    <row r="681" spans="1:56" ht="12.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c r="BA681" s="7"/>
      <c r="BB681" s="7"/>
      <c r="BC681" s="7"/>
      <c r="BD681" s="7"/>
    </row>
    <row r="682" spans="1:56" ht="12.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c r="BA682" s="7"/>
      <c r="BB682" s="7"/>
      <c r="BC682" s="7"/>
      <c r="BD682" s="7"/>
    </row>
    <row r="683" spans="1:56" ht="12.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c r="BA683" s="7"/>
      <c r="BB683" s="7"/>
      <c r="BC683" s="7"/>
      <c r="BD683" s="7"/>
    </row>
    <row r="684" spans="1:56" ht="12.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c r="BA684" s="7"/>
      <c r="BB684" s="7"/>
      <c r="BC684" s="7"/>
      <c r="BD684" s="7"/>
    </row>
    <row r="685" spans="1:56" ht="12.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c r="BA685" s="7"/>
      <c r="BB685" s="7"/>
      <c r="BC685" s="7"/>
      <c r="BD685" s="7"/>
    </row>
    <row r="686" spans="1:56" ht="12.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c r="BA686" s="7"/>
      <c r="BB686" s="7"/>
      <c r="BC686" s="7"/>
      <c r="BD686" s="7"/>
    </row>
    <row r="687" spans="1:56" ht="12.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c r="BA687" s="7"/>
      <c r="BB687" s="7"/>
      <c r="BC687" s="7"/>
      <c r="BD687" s="7"/>
    </row>
    <row r="688" spans="1:56" ht="12.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row>
    <row r="689" spans="1:56" ht="12.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c r="BA689" s="7"/>
      <c r="BB689" s="7"/>
      <c r="BC689" s="7"/>
      <c r="BD689" s="7"/>
    </row>
    <row r="690" spans="1:56" ht="12.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c r="BA690" s="7"/>
      <c r="BB690" s="7"/>
      <c r="BC690" s="7"/>
      <c r="BD690" s="7"/>
    </row>
    <row r="691" spans="1:56" ht="12.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c r="BA691" s="7"/>
      <c r="BB691" s="7"/>
      <c r="BC691" s="7"/>
      <c r="BD691" s="7"/>
    </row>
    <row r="692" spans="1:56" ht="12.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c r="BA692" s="7"/>
      <c r="BB692" s="7"/>
      <c r="BC692" s="7"/>
      <c r="BD692" s="7"/>
    </row>
    <row r="693" spans="1:56" ht="12.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c r="BA693" s="7"/>
      <c r="BB693" s="7"/>
      <c r="BC693" s="7"/>
      <c r="BD693" s="7"/>
    </row>
    <row r="694" spans="1:56" ht="12.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c r="BA694" s="7"/>
      <c r="BB694" s="7"/>
      <c r="BC694" s="7"/>
      <c r="BD694" s="7"/>
    </row>
    <row r="695" spans="1:56" ht="12.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c r="BA695" s="7"/>
      <c r="BB695" s="7"/>
      <c r="BC695" s="7"/>
      <c r="BD695" s="7"/>
    </row>
    <row r="696" spans="1:56" ht="12.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c r="BA696" s="7"/>
      <c r="BB696" s="7"/>
      <c r="BC696" s="7"/>
      <c r="BD696" s="7"/>
    </row>
    <row r="697" spans="1:56" ht="12.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c r="BA697" s="7"/>
      <c r="BB697" s="7"/>
      <c r="BC697" s="7"/>
      <c r="BD697" s="7"/>
    </row>
    <row r="698" spans="1:56" ht="12.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c r="BA698" s="7"/>
      <c r="BB698" s="7"/>
      <c r="BC698" s="7"/>
      <c r="BD698" s="7"/>
    </row>
    <row r="699" spans="1:56" ht="12.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c r="BA699" s="7"/>
      <c r="BB699" s="7"/>
      <c r="BC699" s="7"/>
      <c r="BD699" s="7"/>
    </row>
    <row r="700" spans="1:56" ht="12.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row>
    <row r="701" spans="1:56" ht="12.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row>
    <row r="702" spans="1:56" ht="12.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row>
    <row r="703" spans="1:56" ht="12.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row>
    <row r="704" spans="1:56" ht="12.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row>
    <row r="705" spans="1:56" ht="12.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c r="BA705" s="7"/>
      <c r="BB705" s="7"/>
      <c r="BC705" s="7"/>
      <c r="BD705" s="7"/>
    </row>
    <row r="706" spans="1:56" ht="12.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c r="BA706" s="7"/>
      <c r="BB706" s="7"/>
      <c r="BC706" s="7"/>
      <c r="BD706" s="7"/>
    </row>
    <row r="707" spans="1:56" ht="12.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c r="BA707" s="7"/>
      <c r="BB707" s="7"/>
      <c r="BC707" s="7"/>
      <c r="BD707" s="7"/>
    </row>
    <row r="708" spans="1:56" ht="12.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c r="BA708" s="7"/>
      <c r="BB708" s="7"/>
      <c r="BC708" s="7"/>
      <c r="BD708" s="7"/>
    </row>
    <row r="709" spans="1:56" ht="12.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c r="BA709" s="7"/>
      <c r="BB709" s="7"/>
      <c r="BC709" s="7"/>
      <c r="BD709" s="7"/>
    </row>
    <row r="710" spans="1:56" ht="12.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c r="BA710" s="7"/>
      <c r="BB710" s="7"/>
      <c r="BC710" s="7"/>
      <c r="BD710" s="7"/>
    </row>
    <row r="711" spans="1:56" ht="12.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c r="BA711" s="7"/>
      <c r="BB711" s="7"/>
      <c r="BC711" s="7"/>
      <c r="BD711" s="7"/>
    </row>
    <row r="712" spans="1:56" ht="12.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row>
    <row r="713" spans="1:56" ht="12.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c r="BA713" s="7"/>
      <c r="BB713" s="7"/>
      <c r="BC713" s="7"/>
      <c r="BD713" s="7"/>
    </row>
    <row r="714" spans="1:56" ht="12.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c r="BA714" s="7"/>
      <c r="BB714" s="7"/>
      <c r="BC714" s="7"/>
      <c r="BD714" s="7"/>
    </row>
    <row r="715" spans="1:56" ht="12.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c r="BA715" s="7"/>
      <c r="BB715" s="7"/>
      <c r="BC715" s="7"/>
      <c r="BD715" s="7"/>
    </row>
    <row r="716" spans="1:56" ht="12.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c r="BA716" s="7"/>
      <c r="BB716" s="7"/>
      <c r="BC716" s="7"/>
      <c r="BD716" s="7"/>
    </row>
    <row r="717" spans="1:56" ht="12.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c r="BA717" s="7"/>
      <c r="BB717" s="7"/>
      <c r="BC717" s="7"/>
      <c r="BD717" s="7"/>
    </row>
    <row r="718" spans="1:56" ht="12.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c r="BA718" s="7"/>
      <c r="BB718" s="7"/>
      <c r="BC718" s="7"/>
      <c r="BD718" s="7"/>
    </row>
    <row r="719" spans="1:56" ht="12.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c r="BA719" s="7"/>
      <c r="BB719" s="7"/>
      <c r="BC719" s="7"/>
      <c r="BD719" s="7"/>
    </row>
    <row r="720" spans="1:56" ht="12.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c r="BA720" s="7"/>
      <c r="BB720" s="7"/>
      <c r="BC720" s="7"/>
      <c r="BD720" s="7"/>
    </row>
    <row r="721" spans="1:56" ht="12.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c r="BA721" s="7"/>
      <c r="BB721" s="7"/>
      <c r="BC721" s="7"/>
      <c r="BD721" s="7"/>
    </row>
    <row r="722" spans="1:56" ht="12.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c r="BA722" s="7"/>
      <c r="BB722" s="7"/>
      <c r="BC722" s="7"/>
      <c r="BD722" s="7"/>
    </row>
    <row r="723" spans="1:56" ht="12.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c r="BA723" s="7"/>
      <c r="BB723" s="7"/>
      <c r="BC723" s="7"/>
      <c r="BD723" s="7"/>
    </row>
    <row r="724" spans="1:56" ht="12.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c r="BA724" s="7"/>
      <c r="BB724" s="7"/>
      <c r="BC724" s="7"/>
      <c r="BD724" s="7"/>
    </row>
    <row r="725" spans="1:56" ht="12.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c r="BA725" s="7"/>
      <c r="BB725" s="7"/>
      <c r="BC725" s="7"/>
      <c r="BD725" s="7"/>
    </row>
    <row r="726" spans="1:56" ht="12.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c r="BA726" s="7"/>
      <c r="BB726" s="7"/>
      <c r="BC726" s="7"/>
      <c r="BD726" s="7"/>
    </row>
    <row r="727" spans="1:56" ht="12.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row>
    <row r="728" spans="1:56" ht="12.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c r="BA728" s="7"/>
      <c r="BB728" s="7"/>
      <c r="BC728" s="7"/>
      <c r="BD728" s="7"/>
    </row>
    <row r="729" spans="1:56" ht="12.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c r="BA729" s="7"/>
      <c r="BB729" s="7"/>
      <c r="BC729" s="7"/>
      <c r="BD729" s="7"/>
    </row>
    <row r="730" spans="1:56" ht="12.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c r="BA730" s="7"/>
      <c r="BB730" s="7"/>
      <c r="BC730" s="7"/>
      <c r="BD730" s="7"/>
    </row>
    <row r="731" spans="1:56" ht="12.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c r="BA731" s="7"/>
      <c r="BB731" s="7"/>
      <c r="BC731" s="7"/>
      <c r="BD731" s="7"/>
    </row>
    <row r="732" spans="1:56" ht="12.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c r="BA732" s="7"/>
      <c r="BB732" s="7"/>
      <c r="BC732" s="7"/>
      <c r="BD732" s="7"/>
    </row>
    <row r="733" spans="1:56" ht="12.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c r="BA733" s="7"/>
      <c r="BB733" s="7"/>
      <c r="BC733" s="7"/>
      <c r="BD733" s="7"/>
    </row>
    <row r="734" spans="1:56" ht="12.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c r="BA734" s="7"/>
      <c r="BB734" s="7"/>
      <c r="BC734" s="7"/>
      <c r="BD734" s="7"/>
    </row>
    <row r="735" spans="1:56" ht="12.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c r="BA735" s="7"/>
      <c r="BB735" s="7"/>
      <c r="BC735" s="7"/>
      <c r="BD735" s="7"/>
    </row>
    <row r="736" spans="1:56" ht="12.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c r="BA736" s="7"/>
      <c r="BB736" s="7"/>
      <c r="BC736" s="7"/>
      <c r="BD736" s="7"/>
    </row>
    <row r="737" spans="1:56" ht="12.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c r="BA737" s="7"/>
      <c r="BB737" s="7"/>
      <c r="BC737" s="7"/>
      <c r="BD737" s="7"/>
    </row>
    <row r="738" spans="1:56" ht="12.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c r="BA738" s="7"/>
      <c r="BB738" s="7"/>
      <c r="BC738" s="7"/>
      <c r="BD738" s="7"/>
    </row>
    <row r="739" spans="1:56" ht="12.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row>
    <row r="740" spans="1:56" ht="12.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row>
    <row r="741" spans="1:56" ht="12.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c r="BA741" s="7"/>
      <c r="BB741" s="7"/>
      <c r="BC741" s="7"/>
      <c r="BD741" s="7"/>
    </row>
    <row r="742" spans="1:56" ht="12.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c r="BA742" s="7"/>
      <c r="BB742" s="7"/>
      <c r="BC742" s="7"/>
      <c r="BD742" s="7"/>
    </row>
    <row r="743" spans="1:56" ht="12.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c r="BA743" s="7"/>
      <c r="BB743" s="7"/>
      <c r="BC743" s="7"/>
      <c r="BD743" s="7"/>
    </row>
    <row r="744" spans="1:56" ht="12.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c r="BA744" s="7"/>
      <c r="BB744" s="7"/>
      <c r="BC744" s="7"/>
      <c r="BD744" s="7"/>
    </row>
    <row r="745" spans="1:56" ht="12.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c r="BA745" s="7"/>
      <c r="BB745" s="7"/>
      <c r="BC745" s="7"/>
      <c r="BD745" s="7"/>
    </row>
    <row r="746" spans="1:56" ht="12.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row>
    <row r="747" spans="1:56" ht="12.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row>
    <row r="748" spans="1:56" ht="12.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c r="BA748" s="7"/>
      <c r="BB748" s="7"/>
      <c r="BC748" s="7"/>
      <c r="BD748" s="7"/>
    </row>
    <row r="749" spans="1:56" ht="12.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c r="BA749" s="7"/>
      <c r="BB749" s="7"/>
      <c r="BC749" s="7"/>
      <c r="BD749" s="7"/>
    </row>
    <row r="750" spans="1:56" ht="12.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c r="BA750" s="7"/>
      <c r="BB750" s="7"/>
      <c r="BC750" s="7"/>
      <c r="BD750" s="7"/>
    </row>
    <row r="751" spans="1:56" ht="12.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row>
    <row r="752" spans="1:56" ht="12.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c r="BA752" s="7"/>
      <c r="BB752" s="7"/>
      <c r="BC752" s="7"/>
      <c r="BD752" s="7"/>
    </row>
    <row r="753" spans="1:56" ht="12.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c r="BA753" s="7"/>
      <c r="BB753" s="7"/>
      <c r="BC753" s="7"/>
      <c r="BD753" s="7"/>
    </row>
    <row r="754" spans="1:56" ht="12.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c r="BA754" s="7"/>
      <c r="BB754" s="7"/>
      <c r="BC754" s="7"/>
      <c r="BD754" s="7"/>
    </row>
    <row r="755" spans="1:56" ht="12.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row>
    <row r="756" spans="1:56" ht="12.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row>
    <row r="757" spans="1:56" ht="12.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row>
    <row r="758" spans="1:56" ht="12.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row>
    <row r="759" spans="1:56" ht="12.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row>
    <row r="760" spans="1:56" ht="12.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c r="BA760" s="7"/>
      <c r="BB760" s="7"/>
      <c r="BC760" s="7"/>
      <c r="BD760" s="7"/>
    </row>
    <row r="761" spans="1:56" ht="12.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c r="BA761" s="7"/>
      <c r="BB761" s="7"/>
      <c r="BC761" s="7"/>
      <c r="BD761" s="7"/>
    </row>
    <row r="762" spans="1:56" ht="12.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c r="BA762" s="7"/>
      <c r="BB762" s="7"/>
      <c r="BC762" s="7"/>
      <c r="BD762" s="7"/>
    </row>
    <row r="763" spans="1:56" ht="12.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c r="BA763" s="7"/>
      <c r="BB763" s="7"/>
      <c r="BC763" s="7"/>
      <c r="BD763" s="7"/>
    </row>
    <row r="764" spans="1:56" ht="12.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c r="BA764" s="7"/>
      <c r="BB764" s="7"/>
      <c r="BC764" s="7"/>
      <c r="BD764" s="7"/>
    </row>
    <row r="765" spans="1:56" ht="12.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row>
    <row r="766" spans="1:56" ht="12.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c r="BA766" s="7"/>
      <c r="BB766" s="7"/>
      <c r="BC766" s="7"/>
      <c r="BD766" s="7"/>
    </row>
    <row r="767" spans="1:56" ht="12.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c r="BA767" s="7"/>
      <c r="BB767" s="7"/>
      <c r="BC767" s="7"/>
      <c r="BD767" s="7"/>
    </row>
    <row r="768" spans="1:56" ht="12.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c r="BA768" s="7"/>
      <c r="BB768" s="7"/>
      <c r="BC768" s="7"/>
      <c r="BD768" s="7"/>
    </row>
    <row r="769" spans="1:56" ht="12.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c r="BA769" s="7"/>
      <c r="BB769" s="7"/>
      <c r="BC769" s="7"/>
      <c r="BD769" s="7"/>
    </row>
    <row r="770" spans="1:56" ht="12.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row>
    <row r="771" spans="1:56" ht="12.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row>
    <row r="772" spans="1:56" ht="12.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row>
    <row r="773" spans="1:56" ht="12.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row>
    <row r="774" spans="1:56" ht="12.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row>
    <row r="775" spans="1:56" ht="12.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row>
    <row r="776" spans="1:56" ht="12.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row>
    <row r="777" spans="1:56" ht="12.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row>
    <row r="778" spans="1:56" ht="12.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row>
    <row r="779" spans="1:56" ht="12.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row>
    <row r="780" spans="1:56" ht="12.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row>
    <row r="781" spans="1:56" ht="12.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row>
    <row r="782" spans="1:56" ht="12.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row>
    <row r="783" spans="1:56" ht="12.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row>
    <row r="784" spans="1:56" ht="12.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row>
    <row r="785" spans="1:56" ht="12.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c r="BA785" s="7"/>
      <c r="BB785" s="7"/>
      <c r="BC785" s="7"/>
      <c r="BD785" s="7"/>
    </row>
    <row r="786" spans="1:56" ht="12.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c r="BA786" s="7"/>
      <c r="BB786" s="7"/>
      <c r="BC786" s="7"/>
      <c r="BD786" s="7"/>
    </row>
    <row r="787" spans="1:56" ht="12.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c r="BA787" s="7"/>
      <c r="BB787" s="7"/>
      <c r="BC787" s="7"/>
      <c r="BD787" s="7"/>
    </row>
    <row r="788" spans="1:56" ht="12.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c r="BA788" s="7"/>
      <c r="BB788" s="7"/>
      <c r="BC788" s="7"/>
      <c r="BD788" s="7"/>
    </row>
    <row r="789" spans="1:56" ht="12.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row>
    <row r="790" spans="1:56" ht="12.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c r="BA790" s="7"/>
      <c r="BB790" s="7"/>
      <c r="BC790" s="7"/>
      <c r="BD790" s="7"/>
    </row>
    <row r="791" spans="1:56" ht="12.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row>
    <row r="792" spans="1:56" ht="12.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row>
    <row r="793" spans="1:56" ht="12.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row>
    <row r="794" spans="1:56" ht="12.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row>
    <row r="795" spans="1:56" ht="12.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c r="BA795" s="7"/>
      <c r="BB795" s="7"/>
      <c r="BC795" s="7"/>
      <c r="BD795" s="7"/>
    </row>
    <row r="796" spans="1:56" ht="12.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c r="BA796" s="7"/>
      <c r="BB796" s="7"/>
      <c r="BC796" s="7"/>
      <c r="BD796" s="7"/>
    </row>
    <row r="797" spans="1:56" ht="12.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row>
    <row r="798" spans="1:56" ht="12.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c r="BA798" s="7"/>
      <c r="BB798" s="7"/>
      <c r="BC798" s="7"/>
      <c r="BD798" s="7"/>
    </row>
    <row r="799" spans="1:56" ht="12.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c r="BA799" s="7"/>
      <c r="BB799" s="7"/>
      <c r="BC799" s="7"/>
      <c r="BD799" s="7"/>
    </row>
    <row r="800" spans="1:56" ht="12.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c r="BA800" s="7"/>
      <c r="BB800" s="7"/>
      <c r="BC800" s="7"/>
      <c r="BD800" s="7"/>
    </row>
    <row r="801" spans="1:56" ht="12.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row>
    <row r="802" spans="1:56" ht="12.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row>
    <row r="803" spans="1:56" ht="12.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row>
    <row r="804" spans="1:56" ht="12.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row>
    <row r="805" spans="1:56" ht="12.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row>
    <row r="806" spans="1:56" ht="12.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c r="BA806" s="7"/>
      <c r="BB806" s="7"/>
      <c r="BC806" s="7"/>
      <c r="BD806" s="7"/>
    </row>
    <row r="807" spans="1:56" ht="12.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c r="BA807" s="7"/>
      <c r="BB807" s="7"/>
      <c r="BC807" s="7"/>
      <c r="BD807" s="7"/>
    </row>
    <row r="808" spans="1:56" ht="12.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row>
    <row r="809" spans="1:56" ht="12.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row>
    <row r="810" spans="1:56" ht="12.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row>
    <row r="811" spans="1:56" ht="12.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row>
    <row r="812" spans="1:56" ht="12.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row>
    <row r="813" spans="1:56" ht="12.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c r="BA813" s="7"/>
      <c r="BB813" s="7"/>
      <c r="BC813" s="7"/>
      <c r="BD813" s="7"/>
    </row>
    <row r="814" spans="1:56" ht="12.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row>
    <row r="815" spans="1:56" ht="12.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row>
    <row r="816" spans="1:56" ht="12.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row>
    <row r="817" spans="1:56" ht="12.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c r="BA817" s="7"/>
      <c r="BB817" s="7"/>
      <c r="BC817" s="7"/>
      <c r="BD817" s="7"/>
    </row>
    <row r="818" spans="1:56" ht="12.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c r="BA818" s="7"/>
      <c r="BB818" s="7"/>
      <c r="BC818" s="7"/>
      <c r="BD818" s="7"/>
    </row>
    <row r="819" spans="1:56" ht="12.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c r="BA819" s="7"/>
      <c r="BB819" s="7"/>
      <c r="BC819" s="7"/>
      <c r="BD819" s="7"/>
    </row>
    <row r="820" spans="1:56" ht="12.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row>
    <row r="821" spans="1:56" ht="12.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7"/>
      <c r="BD821" s="7"/>
    </row>
    <row r="822" spans="1:56" ht="12.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row>
    <row r="823" spans="1:56" ht="12.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c r="BA823" s="7"/>
      <c r="BB823" s="7"/>
      <c r="BC823" s="7"/>
      <c r="BD823" s="7"/>
    </row>
    <row r="824" spans="1:56" ht="12.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c r="BA824" s="7"/>
      <c r="BB824" s="7"/>
      <c r="BC824" s="7"/>
      <c r="BD824" s="7"/>
    </row>
    <row r="825" spans="1:56" ht="12.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c r="BA825" s="7"/>
      <c r="BB825" s="7"/>
      <c r="BC825" s="7"/>
      <c r="BD825" s="7"/>
    </row>
    <row r="826" spans="1:56" ht="12.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c r="BA826" s="7"/>
      <c r="BB826" s="7"/>
      <c r="BC826" s="7"/>
      <c r="BD826" s="7"/>
    </row>
    <row r="827" spans="1:56" ht="12.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row>
    <row r="828" spans="1:56" ht="12.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row>
    <row r="829" spans="1:56" ht="12.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row>
    <row r="830" spans="1:56" ht="12.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row>
    <row r="831" spans="1:56" ht="12.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c r="BA831" s="7"/>
      <c r="BB831" s="7"/>
      <c r="BC831" s="7"/>
      <c r="BD831" s="7"/>
    </row>
    <row r="832" spans="1:56" ht="12.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row>
    <row r="833" spans="1:56" ht="12.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c r="BA833" s="7"/>
      <c r="BB833" s="7"/>
      <c r="BC833" s="7"/>
      <c r="BD833" s="7"/>
    </row>
    <row r="834" spans="1:56" ht="12.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row>
    <row r="835" spans="1:56" ht="12.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row>
    <row r="836" spans="1:56" ht="12.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row>
    <row r="837" spans="1:56" ht="12.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row>
    <row r="838" spans="1:56" ht="12.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row>
    <row r="839" spans="1:56" ht="12.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c r="BA839" s="7"/>
      <c r="BB839" s="7"/>
      <c r="BC839" s="7"/>
      <c r="BD839" s="7"/>
    </row>
    <row r="840" spans="1:56" ht="12.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c r="BA840" s="7"/>
      <c r="BB840" s="7"/>
      <c r="BC840" s="7"/>
      <c r="BD840" s="7"/>
    </row>
    <row r="841" spans="1:56" ht="12.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c r="BA841" s="7"/>
      <c r="BB841" s="7"/>
      <c r="BC841" s="7"/>
      <c r="BD841" s="7"/>
    </row>
    <row r="842" spans="1:56" ht="12.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c r="BA842" s="7"/>
      <c r="BB842" s="7"/>
      <c r="BC842" s="7"/>
      <c r="BD842" s="7"/>
    </row>
    <row r="843" spans="1:56" ht="12.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c r="BA843" s="7"/>
      <c r="BB843" s="7"/>
      <c r="BC843" s="7"/>
      <c r="BD843" s="7"/>
    </row>
    <row r="844" spans="1:56" ht="12.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row>
    <row r="845" spans="1:56" ht="12.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row>
    <row r="846" spans="1:56" ht="12.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row>
    <row r="847" spans="1:56" ht="12.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row>
    <row r="848" spans="1:56" ht="12.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row>
    <row r="849" spans="1:56" ht="12.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c r="BA849" s="7"/>
      <c r="BB849" s="7"/>
      <c r="BC849" s="7"/>
      <c r="BD849" s="7"/>
    </row>
    <row r="850" spans="1:56" ht="12.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c r="BA850" s="7"/>
      <c r="BB850" s="7"/>
      <c r="BC850" s="7"/>
      <c r="BD850" s="7"/>
    </row>
    <row r="851" spans="1:56" ht="12.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c r="BA851" s="7"/>
      <c r="BB851" s="7"/>
      <c r="BC851" s="7"/>
      <c r="BD851" s="7"/>
    </row>
    <row r="852" spans="1:56" ht="12.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row>
    <row r="853" spans="1:56" ht="12.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row>
    <row r="854" spans="1:56" ht="12.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c r="BA854" s="7"/>
      <c r="BB854" s="7"/>
      <c r="BC854" s="7"/>
      <c r="BD854" s="7"/>
    </row>
    <row r="855" spans="1:56" ht="12.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row>
    <row r="856" spans="1:56" ht="12.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row>
    <row r="857" spans="1:56" ht="12.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row>
    <row r="858" spans="1:56" ht="12.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c r="BA858" s="7"/>
      <c r="BB858" s="7"/>
      <c r="BC858" s="7"/>
      <c r="BD858" s="7"/>
    </row>
    <row r="859" spans="1:56" ht="12.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row>
    <row r="860" spans="1:56" ht="12.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c r="BA860" s="7"/>
      <c r="BB860" s="7"/>
      <c r="BC860" s="7"/>
      <c r="BD860" s="7"/>
    </row>
    <row r="861" spans="1:56" ht="12.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c r="BA861" s="7"/>
      <c r="BB861" s="7"/>
      <c r="BC861" s="7"/>
      <c r="BD861" s="7"/>
    </row>
    <row r="862" spans="1:56" ht="12.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row>
    <row r="863" spans="1:56" ht="12.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row>
    <row r="864" spans="1:56" ht="12.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row>
    <row r="865" spans="1:56" ht="12.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row>
    <row r="866" spans="1:56" ht="12.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row>
    <row r="867" spans="1:56" ht="12.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C867" s="7"/>
      <c r="BD867" s="7"/>
    </row>
    <row r="868" spans="1:56" ht="12.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row>
    <row r="869" spans="1:56" ht="12.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row>
    <row r="870" spans="1:56" ht="12.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row>
    <row r="871" spans="1:56" ht="12.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C871" s="7"/>
      <c r="BD871" s="7"/>
    </row>
    <row r="872" spans="1:56" ht="12.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c r="BA872" s="7"/>
      <c r="BB872" s="7"/>
      <c r="BC872" s="7"/>
      <c r="BD872" s="7"/>
    </row>
    <row r="873" spans="1:56" ht="12.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c r="BA873" s="7"/>
      <c r="BB873" s="7"/>
      <c r="BC873" s="7"/>
      <c r="BD873" s="7"/>
    </row>
    <row r="874" spans="1:56" ht="12.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c r="BA874" s="7"/>
      <c r="BB874" s="7"/>
      <c r="BC874" s="7"/>
      <c r="BD874" s="7"/>
    </row>
    <row r="875" spans="1:56" ht="12.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c r="BA875" s="7"/>
      <c r="BB875" s="7"/>
      <c r="BC875" s="7"/>
      <c r="BD875" s="7"/>
    </row>
    <row r="876" spans="1:56" ht="12.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c r="BA876" s="7"/>
      <c r="BB876" s="7"/>
      <c r="BC876" s="7"/>
      <c r="BD876" s="7"/>
    </row>
    <row r="877" spans="1:56" ht="12.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c r="BA877" s="7"/>
      <c r="BB877" s="7"/>
      <c r="BC877" s="7"/>
      <c r="BD877" s="7"/>
    </row>
    <row r="878" spans="1:56" ht="12.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c r="BA878" s="7"/>
      <c r="BB878" s="7"/>
      <c r="BC878" s="7"/>
      <c r="BD878" s="7"/>
    </row>
    <row r="879" spans="1:56" ht="12.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c r="BA879" s="7"/>
      <c r="BB879" s="7"/>
      <c r="BC879" s="7"/>
      <c r="BD879" s="7"/>
    </row>
    <row r="880" spans="1:56" ht="12.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c r="BA880" s="7"/>
      <c r="BB880" s="7"/>
      <c r="BC880" s="7"/>
      <c r="BD880" s="7"/>
    </row>
    <row r="881" spans="1:56" ht="12.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row>
    <row r="882" spans="1:56" ht="12.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row>
    <row r="883" spans="1:56" ht="12.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c r="BA883" s="7"/>
      <c r="BB883" s="7"/>
      <c r="BC883" s="7"/>
      <c r="BD883" s="7"/>
    </row>
    <row r="884" spans="1:56" ht="12.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row>
    <row r="885" spans="1:56" ht="12.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row>
    <row r="886" spans="1:56" ht="12.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row>
    <row r="887" spans="1:56" ht="12.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row>
    <row r="888" spans="1:56" ht="12.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c r="BA888" s="7"/>
      <c r="BB888" s="7"/>
      <c r="BC888" s="7"/>
      <c r="BD888" s="7"/>
    </row>
    <row r="889" spans="1:56" ht="12.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c r="BA889" s="7"/>
      <c r="BB889" s="7"/>
      <c r="BC889" s="7"/>
      <c r="BD889" s="7"/>
    </row>
    <row r="890" spans="1:56" ht="12.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c r="BA890" s="7"/>
      <c r="BB890" s="7"/>
      <c r="BC890" s="7"/>
      <c r="BD890" s="7"/>
    </row>
    <row r="891" spans="1:56" ht="12.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row>
    <row r="892" spans="1:56" ht="12.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row>
    <row r="893" spans="1:56" ht="12.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row>
    <row r="894" spans="1:56" ht="12.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row>
    <row r="895" spans="1:56" ht="12.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c r="BA895" s="7"/>
      <c r="BB895" s="7"/>
      <c r="BC895" s="7"/>
      <c r="BD895" s="7"/>
    </row>
    <row r="896" spans="1:56" ht="12.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c r="BA896" s="7"/>
      <c r="BB896" s="7"/>
      <c r="BC896" s="7"/>
      <c r="BD896" s="7"/>
    </row>
    <row r="897" spans="1:56" ht="12.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c r="BA897" s="7"/>
      <c r="BB897" s="7"/>
      <c r="BC897" s="7"/>
      <c r="BD897" s="7"/>
    </row>
    <row r="898" spans="1:56" ht="12.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c r="BA898" s="7"/>
      <c r="BB898" s="7"/>
      <c r="BC898" s="7"/>
      <c r="BD898" s="7"/>
    </row>
    <row r="899" spans="1:56" ht="12.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c r="BA899" s="7"/>
      <c r="BB899" s="7"/>
      <c r="BC899" s="7"/>
      <c r="BD899" s="7"/>
    </row>
    <row r="900" spans="1:56" ht="12.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c r="BA900" s="7"/>
      <c r="BB900" s="7"/>
      <c r="BC900" s="7"/>
      <c r="BD900" s="7"/>
    </row>
    <row r="901" spans="1:56" ht="12.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c r="BA901" s="7"/>
      <c r="BB901" s="7"/>
      <c r="BC901" s="7"/>
      <c r="BD901" s="7"/>
    </row>
    <row r="902" spans="1:56" ht="12.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row>
    <row r="903" spans="1:56" ht="12.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row>
    <row r="904" spans="1:56" ht="12.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row>
    <row r="905" spans="1:56" ht="12.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row>
    <row r="906" spans="1:56" ht="12.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c r="BA906" s="7"/>
      <c r="BB906" s="7"/>
      <c r="BC906" s="7"/>
      <c r="BD906" s="7"/>
    </row>
    <row r="907" spans="1:56" ht="12.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c r="BA907" s="7"/>
      <c r="BB907" s="7"/>
      <c r="BC907" s="7"/>
      <c r="BD907" s="7"/>
    </row>
    <row r="908" spans="1:56" ht="12.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c r="BA908" s="7"/>
      <c r="BB908" s="7"/>
      <c r="BC908" s="7"/>
      <c r="BD908" s="7"/>
    </row>
    <row r="909" spans="1:56" ht="12.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row>
    <row r="910" spans="1:56" ht="12.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row>
    <row r="911" spans="1:56" ht="12.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row>
    <row r="912" spans="1:56" ht="12.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row>
    <row r="913" spans="1:56" ht="12.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c r="BA913" s="7"/>
      <c r="BB913" s="7"/>
      <c r="BC913" s="7"/>
      <c r="BD913" s="7"/>
    </row>
    <row r="914" spans="1:56" ht="12.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c r="BA914" s="7"/>
      <c r="BB914" s="7"/>
      <c r="BC914" s="7"/>
      <c r="BD914" s="7"/>
    </row>
    <row r="915" spans="1:56" ht="12.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c r="BA915" s="7"/>
      <c r="BB915" s="7"/>
      <c r="BC915" s="7"/>
      <c r="BD915" s="7"/>
    </row>
    <row r="916" spans="1:56" ht="12.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c r="BA916" s="7"/>
      <c r="BB916" s="7"/>
      <c r="BC916" s="7"/>
      <c r="BD916" s="7"/>
    </row>
    <row r="917" spans="1:56" ht="12.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c r="BA917" s="7"/>
      <c r="BB917" s="7"/>
      <c r="BC917" s="7"/>
      <c r="BD917" s="7"/>
    </row>
    <row r="918" spans="1:56" ht="12.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c r="BA918" s="7"/>
      <c r="BB918" s="7"/>
      <c r="BC918" s="7"/>
      <c r="BD918" s="7"/>
    </row>
    <row r="919" spans="1:56" ht="12.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c r="BA919" s="7"/>
      <c r="BB919" s="7"/>
      <c r="BC919" s="7"/>
      <c r="BD919" s="7"/>
    </row>
    <row r="920" spans="1:56" ht="12.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c r="BA920" s="7"/>
      <c r="BB920" s="7"/>
      <c r="BC920" s="7"/>
      <c r="BD920" s="7"/>
    </row>
    <row r="921" spans="1:56" ht="12.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c r="BA921" s="7"/>
      <c r="BB921" s="7"/>
      <c r="BC921" s="7"/>
      <c r="BD921" s="7"/>
    </row>
    <row r="922" spans="1:56" ht="12.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C922" s="7"/>
      <c r="BD922" s="7"/>
    </row>
    <row r="923" spans="1:56" ht="12.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c r="BA923" s="7"/>
      <c r="BB923" s="7"/>
      <c r="BC923" s="7"/>
      <c r="BD923" s="7"/>
    </row>
    <row r="924" spans="1:56" ht="12.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c r="BA924" s="7"/>
      <c r="BB924" s="7"/>
      <c r="BC924" s="7"/>
      <c r="BD924" s="7"/>
    </row>
    <row r="925" spans="1:56" ht="12.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c r="BA925" s="7"/>
      <c r="BB925" s="7"/>
      <c r="BC925" s="7"/>
      <c r="BD925" s="7"/>
    </row>
    <row r="926" spans="1:56" ht="12.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c r="BA926" s="7"/>
      <c r="BB926" s="7"/>
      <c r="BC926" s="7"/>
      <c r="BD926" s="7"/>
    </row>
    <row r="927" spans="1:56" ht="12.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c r="BA927" s="7"/>
      <c r="BB927" s="7"/>
      <c r="BC927" s="7"/>
      <c r="BD927" s="7"/>
    </row>
    <row r="928" spans="1:56" ht="12.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c r="BA928" s="7"/>
      <c r="BB928" s="7"/>
      <c r="BC928" s="7"/>
      <c r="BD928" s="7"/>
    </row>
    <row r="929" spans="1:56" ht="12.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c r="BA929" s="7"/>
      <c r="BB929" s="7"/>
      <c r="BC929" s="7"/>
      <c r="BD929" s="7"/>
    </row>
    <row r="930" spans="1:56" ht="12.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c r="BA930" s="7"/>
      <c r="BB930" s="7"/>
      <c r="BC930" s="7"/>
      <c r="BD930" s="7"/>
    </row>
    <row r="931" spans="1:56" ht="12.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c r="BA931" s="7"/>
      <c r="BB931" s="7"/>
      <c r="BC931" s="7"/>
      <c r="BD931" s="7"/>
    </row>
    <row r="932" spans="1:56" ht="12.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c r="BA932" s="7"/>
      <c r="BB932" s="7"/>
      <c r="BC932" s="7"/>
      <c r="BD932" s="7"/>
    </row>
    <row r="933" spans="1:56" ht="12.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c r="BA933" s="7"/>
      <c r="BB933" s="7"/>
      <c r="BC933" s="7"/>
      <c r="BD933" s="7"/>
    </row>
    <row r="934" spans="1:56" ht="12.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c r="BA934" s="7"/>
      <c r="BB934" s="7"/>
      <c r="BC934" s="7"/>
      <c r="BD934" s="7"/>
    </row>
    <row r="935" spans="1:56" ht="12.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c r="BA935" s="7"/>
      <c r="BB935" s="7"/>
      <c r="BC935" s="7"/>
      <c r="BD935" s="7"/>
    </row>
    <row r="936" spans="1:56" ht="12.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c r="BA936" s="7"/>
      <c r="BB936" s="7"/>
      <c r="BC936" s="7"/>
      <c r="BD936" s="7"/>
    </row>
    <row r="937" spans="1:56" ht="12.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c r="BA937" s="7"/>
      <c r="BB937" s="7"/>
      <c r="BC937" s="7"/>
      <c r="BD937" s="7"/>
    </row>
    <row r="938" spans="1:56" ht="12.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c r="BA938" s="7"/>
      <c r="BB938" s="7"/>
      <c r="BC938" s="7"/>
      <c r="BD938" s="7"/>
    </row>
    <row r="939" spans="1:56" ht="12.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c r="BA939" s="7"/>
      <c r="BB939" s="7"/>
      <c r="BC939" s="7"/>
      <c r="BD939" s="7"/>
    </row>
    <row r="940" spans="1:56" ht="12.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c r="BA940" s="7"/>
      <c r="BB940" s="7"/>
      <c r="BC940" s="7"/>
      <c r="BD940" s="7"/>
    </row>
    <row r="941" spans="1:56" ht="12.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c r="BA941" s="7"/>
      <c r="BB941" s="7"/>
      <c r="BC941" s="7"/>
      <c r="BD941" s="7"/>
    </row>
    <row r="942" spans="1:56" ht="12.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c r="AZ942" s="7"/>
      <c r="BA942" s="7"/>
      <c r="BB942" s="7"/>
      <c r="BC942" s="7"/>
      <c r="BD942" s="7"/>
    </row>
    <row r="943" spans="1:56" ht="12.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c r="AZ943" s="7"/>
      <c r="BA943" s="7"/>
      <c r="BB943" s="7"/>
      <c r="BC943" s="7"/>
      <c r="BD943" s="7"/>
    </row>
    <row r="944" spans="1:56" ht="12.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c r="AZ944" s="7"/>
      <c r="BA944" s="7"/>
      <c r="BB944" s="7"/>
      <c r="BC944" s="7"/>
      <c r="BD944" s="7"/>
    </row>
    <row r="945" spans="1:56" ht="12.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row>
    <row r="946" spans="1:56" ht="12.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c r="BA946" s="7"/>
      <c r="BB946" s="7"/>
      <c r="BC946" s="7"/>
      <c r="BD946" s="7"/>
    </row>
    <row r="947" spans="1:56" ht="12.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c r="BA947" s="7"/>
      <c r="BB947" s="7"/>
      <c r="BC947" s="7"/>
      <c r="BD947" s="7"/>
    </row>
    <row r="948" spans="1:56" ht="12.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c r="BA948" s="7"/>
      <c r="BB948" s="7"/>
      <c r="BC948" s="7"/>
      <c r="BD948" s="7"/>
    </row>
    <row r="949" spans="1:56" ht="12.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c r="BA949" s="7"/>
      <c r="BB949" s="7"/>
      <c r="BC949" s="7"/>
      <c r="BD949" s="7"/>
    </row>
    <row r="950" spans="1:56" ht="12.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c r="BA950" s="7"/>
      <c r="BB950" s="7"/>
      <c r="BC950" s="7"/>
      <c r="BD950" s="7"/>
    </row>
    <row r="951" spans="1:56" ht="12.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c r="BA951" s="7"/>
      <c r="BB951" s="7"/>
      <c r="BC951" s="7"/>
      <c r="BD951" s="7"/>
    </row>
    <row r="952" spans="1:56" ht="12.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c r="AZ952" s="7"/>
      <c r="BA952" s="7"/>
      <c r="BB952" s="7"/>
      <c r="BC952" s="7"/>
      <c r="BD952" s="7"/>
    </row>
    <row r="953" spans="1:56" ht="12.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c r="AZ953" s="7"/>
      <c r="BA953" s="7"/>
      <c r="BB953" s="7"/>
      <c r="BC953" s="7"/>
      <c r="BD953" s="7"/>
    </row>
    <row r="954" spans="1:56" ht="12.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c r="AZ954" s="7"/>
      <c r="BA954" s="7"/>
      <c r="BB954" s="7"/>
      <c r="BC954" s="7"/>
      <c r="BD954" s="7"/>
    </row>
    <row r="955" spans="1:56" ht="12.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c r="BA955" s="7"/>
      <c r="BB955" s="7"/>
      <c r="BC955" s="7"/>
      <c r="BD955" s="7"/>
    </row>
    <row r="956" spans="1:56" ht="12.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c r="BA956" s="7"/>
      <c r="BB956" s="7"/>
      <c r="BC956" s="7"/>
      <c r="BD956" s="7"/>
    </row>
    <row r="957" spans="1:56" ht="12.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c r="BA957" s="7"/>
      <c r="BB957" s="7"/>
      <c r="BC957" s="7"/>
      <c r="BD957" s="7"/>
    </row>
    <row r="958" spans="1:56" ht="12.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c r="BA958" s="7"/>
      <c r="BB958" s="7"/>
      <c r="BC958" s="7"/>
      <c r="BD958" s="7"/>
    </row>
    <row r="959" spans="1:56" ht="12.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c r="BA959" s="7"/>
      <c r="BB959" s="7"/>
      <c r="BC959" s="7"/>
      <c r="BD959" s="7"/>
    </row>
    <row r="960" spans="1:56" ht="12.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c r="BA960" s="7"/>
      <c r="BB960" s="7"/>
      <c r="BC960" s="7"/>
      <c r="BD960" s="7"/>
    </row>
    <row r="961" spans="1:56" ht="12.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c r="BA961" s="7"/>
      <c r="BB961" s="7"/>
      <c r="BC961" s="7"/>
      <c r="BD961" s="7"/>
    </row>
    <row r="962" spans="1:56" ht="12.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c r="BA962" s="7"/>
      <c r="BB962" s="7"/>
      <c r="BC962" s="7"/>
      <c r="BD962" s="7"/>
    </row>
    <row r="963" spans="1:56" ht="12.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c r="BA963" s="7"/>
      <c r="BB963" s="7"/>
      <c r="BC963" s="7"/>
      <c r="BD963" s="7"/>
    </row>
    <row r="964" spans="1:56" ht="12.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c r="BA964" s="7"/>
      <c r="BB964" s="7"/>
      <c r="BC964" s="7"/>
      <c r="BD964" s="7"/>
    </row>
    <row r="965" spans="1:56" ht="12.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c r="BA965" s="7"/>
      <c r="BB965" s="7"/>
      <c r="BC965" s="7"/>
      <c r="BD965" s="7"/>
    </row>
    <row r="966" spans="1:56" ht="12.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c r="BA966" s="7"/>
      <c r="BB966" s="7"/>
      <c r="BC966" s="7"/>
      <c r="BD966" s="7"/>
    </row>
    <row r="967" spans="1:56" ht="12.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c r="AZ967" s="7"/>
      <c r="BA967" s="7"/>
      <c r="BB967" s="7"/>
      <c r="BC967" s="7"/>
      <c r="BD967" s="7"/>
    </row>
    <row r="968" spans="1:56" ht="12.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c r="AZ968" s="7"/>
      <c r="BA968" s="7"/>
      <c r="BB968" s="7"/>
      <c r="BC968" s="7"/>
      <c r="BD968" s="7"/>
    </row>
    <row r="969" spans="1:56" ht="12.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c r="AZ969" s="7"/>
      <c r="BA969" s="7"/>
      <c r="BB969" s="7"/>
      <c r="BC969" s="7"/>
      <c r="BD969" s="7"/>
    </row>
    <row r="970" spans="1:56" ht="12.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c r="BA970" s="7"/>
      <c r="BB970" s="7"/>
      <c r="BC970" s="7"/>
      <c r="BD970" s="7"/>
    </row>
    <row r="971" spans="1:56" ht="12.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c r="AZ971" s="7"/>
      <c r="BA971" s="7"/>
      <c r="BB971" s="7"/>
      <c r="BC971" s="7"/>
      <c r="BD971" s="7"/>
    </row>
    <row r="972" spans="1:56" ht="12.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c r="BA972" s="7"/>
      <c r="BB972" s="7"/>
      <c r="BC972" s="7"/>
      <c r="BD972" s="7"/>
    </row>
    <row r="973" spans="1:56" ht="12.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c r="AZ973" s="7"/>
      <c r="BA973" s="7"/>
      <c r="BB973" s="7"/>
      <c r="BC973" s="7"/>
      <c r="BD973" s="7"/>
    </row>
    <row r="974" spans="1:56" ht="12.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c r="AZ974" s="7"/>
      <c r="BA974" s="7"/>
      <c r="BB974" s="7"/>
      <c r="BC974" s="7"/>
      <c r="BD974" s="7"/>
    </row>
    <row r="975" spans="1:56" ht="12.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c r="BA975" s="7"/>
      <c r="BB975" s="7"/>
      <c r="BC975" s="7"/>
      <c r="BD975" s="7"/>
    </row>
    <row r="976" spans="1:56" ht="12.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c r="BA976" s="7"/>
      <c r="BB976" s="7"/>
      <c r="BC976" s="7"/>
      <c r="BD976" s="7"/>
    </row>
    <row r="977" spans="1:56" ht="12.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c r="BA977" s="7"/>
      <c r="BB977" s="7"/>
      <c r="BC977" s="7"/>
      <c r="BD977" s="7"/>
    </row>
    <row r="978" spans="1:56" ht="12.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c r="BA978" s="7"/>
      <c r="BB978" s="7"/>
      <c r="BC978" s="7"/>
      <c r="BD978" s="7"/>
    </row>
    <row r="979" spans="1:56" ht="12.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c r="BA979" s="7"/>
      <c r="BB979" s="7"/>
      <c r="BC979" s="7"/>
      <c r="BD979" s="7"/>
    </row>
    <row r="980" spans="1:56" ht="12.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c r="BA980" s="7"/>
      <c r="BB980" s="7"/>
      <c r="BC980" s="7"/>
      <c r="BD980" s="7"/>
    </row>
    <row r="981" spans="1:56" ht="12.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c r="BA981" s="7"/>
      <c r="BB981" s="7"/>
      <c r="BC981" s="7"/>
      <c r="BD981" s="7"/>
    </row>
    <row r="982" spans="1:56" ht="12.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c r="BA982" s="7"/>
      <c r="BB982" s="7"/>
      <c r="BC982" s="7"/>
      <c r="BD982" s="7"/>
    </row>
    <row r="983" spans="1:56" ht="12.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c r="BA983" s="7"/>
      <c r="BB983" s="7"/>
      <c r="BC983" s="7"/>
      <c r="BD983" s="7"/>
    </row>
    <row r="984" spans="1:56" ht="12.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c r="BA984" s="7"/>
      <c r="BB984" s="7"/>
      <c r="BC984" s="7"/>
      <c r="BD984" s="7"/>
    </row>
    <row r="985" spans="1:56" ht="12.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c r="BA985" s="7"/>
      <c r="BB985" s="7"/>
      <c r="BC985" s="7"/>
      <c r="BD985" s="7"/>
    </row>
    <row r="986" spans="1:56" ht="12.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c r="BA986" s="7"/>
      <c r="BB986" s="7"/>
      <c r="BC986" s="7"/>
      <c r="BD986" s="7"/>
    </row>
    <row r="987" spans="1:56" ht="12.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c r="BA987" s="7"/>
      <c r="BB987" s="7"/>
      <c r="BC987" s="7"/>
      <c r="BD987" s="7"/>
    </row>
    <row r="988" spans="1:56" ht="12.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c r="BA988" s="7"/>
      <c r="BB988" s="7"/>
      <c r="BC988" s="7"/>
      <c r="BD988" s="7"/>
    </row>
    <row r="989" spans="1:56" ht="12.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c r="BA989" s="7"/>
      <c r="BB989" s="7"/>
      <c r="BC989" s="7"/>
      <c r="BD989" s="7"/>
    </row>
    <row r="990" spans="1:56" ht="12.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c r="BC990" s="7"/>
      <c r="BD990" s="7"/>
    </row>
    <row r="991" spans="1:56" ht="12.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C991" s="7"/>
      <c r="BD991" s="7"/>
    </row>
    <row r="992" spans="1:56" ht="12.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c r="BA992" s="7"/>
      <c r="BB992" s="7"/>
      <c r="BC992" s="7"/>
      <c r="BD992" s="7"/>
    </row>
    <row r="993" spans="1:56" ht="12.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c r="BA993" s="7"/>
      <c r="BB993" s="7"/>
      <c r="BC993" s="7"/>
      <c r="BD993" s="7"/>
    </row>
    <row r="994" spans="1:56" ht="12.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c r="BA994" s="7"/>
      <c r="BB994" s="7"/>
      <c r="BC994" s="7"/>
      <c r="BD994" s="7"/>
    </row>
    <row r="995" spans="1:56" ht="12.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c r="BA995" s="7"/>
      <c r="BB995" s="7"/>
      <c r="BC995" s="7"/>
      <c r="BD995" s="7"/>
    </row>
    <row r="996" spans="1:56" ht="12.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c r="BA996" s="7"/>
      <c r="BB996" s="7"/>
      <c r="BC996" s="7"/>
      <c r="BD996" s="7"/>
    </row>
    <row r="997" spans="1:56" ht="12.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c r="BA997" s="7"/>
      <c r="BB997" s="7"/>
      <c r="BC997" s="7"/>
      <c r="BD997" s="7"/>
    </row>
    <row r="998" spans="1:56" ht="12.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c r="BA998" s="7"/>
      <c r="BB998" s="7"/>
      <c r="BC998" s="7"/>
      <c r="BD998" s="7"/>
    </row>
    <row r="999" spans="1:56" ht="12.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c r="BA999" s="7"/>
      <c r="BB999" s="7"/>
      <c r="BC999" s="7"/>
      <c r="BD999" s="7"/>
    </row>
    <row r="1000" spans="1:56" ht="12.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c r="BA1000" s="7"/>
      <c r="BB1000" s="7"/>
      <c r="BC1000" s="7"/>
      <c r="BD1000" s="7"/>
    </row>
  </sheetData>
  <mergeCells count="125">
    <mergeCell ref="B46:M48"/>
    <mergeCell ref="E37:F37"/>
    <mergeCell ref="E38:F38"/>
    <mergeCell ref="E39:F39"/>
    <mergeCell ref="E40:F40"/>
    <mergeCell ref="E41:F41"/>
    <mergeCell ref="E42:F42"/>
    <mergeCell ref="E43:F43"/>
    <mergeCell ref="E35:F35"/>
    <mergeCell ref="E36:F36"/>
    <mergeCell ref="X41:Y41"/>
    <mergeCell ref="X42:Y42"/>
    <mergeCell ref="X43:Y43"/>
    <mergeCell ref="X44:Y44"/>
    <mergeCell ref="X34:Y34"/>
    <mergeCell ref="X35:Y35"/>
    <mergeCell ref="X36:Y36"/>
    <mergeCell ref="X37:Y37"/>
    <mergeCell ref="X38:Y38"/>
    <mergeCell ref="X39:Y39"/>
    <mergeCell ref="X40:Y40"/>
    <mergeCell ref="E44:F44"/>
    <mergeCell ref="X30:Y30"/>
    <mergeCell ref="X31:Y31"/>
    <mergeCell ref="X32:Y32"/>
    <mergeCell ref="X33:Y33"/>
    <mergeCell ref="E30:F30"/>
    <mergeCell ref="E31:F31"/>
    <mergeCell ref="E32:F32"/>
    <mergeCell ref="E33:F33"/>
    <mergeCell ref="E34:F34"/>
    <mergeCell ref="X26:Y26"/>
    <mergeCell ref="E23:F23"/>
    <mergeCell ref="E24:F24"/>
    <mergeCell ref="E25:F25"/>
    <mergeCell ref="E26:F26"/>
    <mergeCell ref="E27:F27"/>
    <mergeCell ref="E28:F28"/>
    <mergeCell ref="E29:F29"/>
    <mergeCell ref="X27:Y27"/>
    <mergeCell ref="X28:Y28"/>
    <mergeCell ref="X29:Y29"/>
    <mergeCell ref="AF41:AG41"/>
    <mergeCell ref="AF42:AG42"/>
    <mergeCell ref="AF43:AG43"/>
    <mergeCell ref="AF44:AG44"/>
    <mergeCell ref="AF23:AG23"/>
    <mergeCell ref="AF26:AG26"/>
    <mergeCell ref="AF27:AG27"/>
    <mergeCell ref="AF28:AG28"/>
    <mergeCell ref="AF29:AG29"/>
    <mergeCell ref="AF30:AG30"/>
    <mergeCell ref="AF31:AG31"/>
    <mergeCell ref="AF39:AG39"/>
    <mergeCell ref="AF40:AG40"/>
    <mergeCell ref="AF32:AG32"/>
    <mergeCell ref="AF33:AG33"/>
    <mergeCell ref="AF34:AG34"/>
    <mergeCell ref="AF35:AG35"/>
    <mergeCell ref="AF36:AG36"/>
    <mergeCell ref="AF37:AG37"/>
    <mergeCell ref="AF38:AG38"/>
    <mergeCell ref="E14:F14"/>
    <mergeCell ref="E15:F15"/>
    <mergeCell ref="E16:F16"/>
    <mergeCell ref="E17:F17"/>
    <mergeCell ref="E18:F18"/>
    <mergeCell ref="E19:F19"/>
    <mergeCell ref="E20:F20"/>
    <mergeCell ref="AF24:AG24"/>
    <mergeCell ref="AF25:AG25"/>
    <mergeCell ref="E21:F21"/>
    <mergeCell ref="E22:F22"/>
    <mergeCell ref="X22:Y22"/>
    <mergeCell ref="X23:Y23"/>
    <mergeCell ref="X24:Y24"/>
    <mergeCell ref="X25:Y25"/>
    <mergeCell ref="E10:F10"/>
    <mergeCell ref="E11:F11"/>
    <mergeCell ref="E12:F12"/>
    <mergeCell ref="E13:F13"/>
    <mergeCell ref="X10:Y10"/>
    <mergeCell ref="AF10:AG10"/>
    <mergeCell ref="X11:Y11"/>
    <mergeCell ref="AF11:AG11"/>
    <mergeCell ref="X12:Y12"/>
    <mergeCell ref="AF12:AG12"/>
    <mergeCell ref="AF13:AG13"/>
    <mergeCell ref="B2:M3"/>
    <mergeCell ref="B4:M4"/>
    <mergeCell ref="N4:R4"/>
    <mergeCell ref="B5:M6"/>
    <mergeCell ref="B7:C7"/>
    <mergeCell ref="H7:I7"/>
    <mergeCell ref="Q7:R7"/>
    <mergeCell ref="AF8:AG8"/>
    <mergeCell ref="AF9:AG9"/>
    <mergeCell ref="K7:L7"/>
    <mergeCell ref="N7:O7"/>
    <mergeCell ref="T7:V7"/>
    <mergeCell ref="X7:AD7"/>
    <mergeCell ref="AF7:AJ7"/>
    <mergeCell ref="X8:Y8"/>
    <mergeCell ref="X9:Y9"/>
    <mergeCell ref="E7:F7"/>
    <mergeCell ref="E8:F8"/>
    <mergeCell ref="E9:F9"/>
    <mergeCell ref="AF21:AG21"/>
    <mergeCell ref="AF22:AG22"/>
    <mergeCell ref="AF14:AG14"/>
    <mergeCell ref="AF15:AG15"/>
    <mergeCell ref="AF16:AG16"/>
    <mergeCell ref="AF17:AG17"/>
    <mergeCell ref="AF18:AG18"/>
    <mergeCell ref="AF19:AG19"/>
    <mergeCell ref="AF20:AG20"/>
    <mergeCell ref="X20:Y20"/>
    <mergeCell ref="X21:Y21"/>
    <mergeCell ref="X13:Y13"/>
    <mergeCell ref="X14:Y14"/>
    <mergeCell ref="X15:Y15"/>
    <mergeCell ref="X16:Y16"/>
    <mergeCell ref="X17:Y17"/>
    <mergeCell ref="X18:Y18"/>
    <mergeCell ref="X19:Y19"/>
  </mergeCells>
  <dataValidations count="3">
    <dataValidation type="list" allowBlank="1" sqref="AF9:AF44" xr:uid="{00000000-0002-0000-0B00-000000000000}">
      <formula1>$X$9:$X$44</formula1>
    </dataValidation>
    <dataValidation type="list" allowBlank="1" sqref="AH9:AH44" xr:uid="{00000000-0002-0000-0B00-000001000000}">
      <formula1>$T$9:$T$44</formula1>
    </dataValidation>
    <dataValidation type="list" allowBlank="1" sqref="U9:U44" xr:uid="{00000000-0002-0000-0B00-000002000000}">
      <formula1>$L$9:$L$34</formula1>
    </dataValidation>
  </dataValidations>
  <hyperlinks>
    <hyperlink ref="B1" location="Welcome!A1" display="Welcome" xr:uid="{00000000-0004-0000-0B00-000000000000}"/>
    <hyperlink ref="C1" location="Dashboard!A1" display="Dashboard" xr:uid="{00000000-0004-0000-0B00-000001000000}"/>
    <hyperlink ref="D1" location="Instructions!A1" display="Instructions" xr:uid="{00000000-0004-0000-0B00-000002000000}"/>
    <hyperlink ref="E1" location="Project!A1" display="Project" xr:uid="{00000000-0004-0000-0B00-000003000000}"/>
    <hyperlink ref="F1" location="Materials!A1" display="Materials" xr:uid="{00000000-0004-0000-0B00-000004000000}"/>
    <hyperlink ref="G1" location="Labour!A1" display="Labour" xr:uid="{00000000-0004-0000-0B00-000005000000}"/>
    <hyperlink ref="H1" location="Equipment!A1" display="Equipment" xr:uid="{00000000-0004-0000-0B00-000006000000}"/>
    <hyperlink ref="I1" location="Overheads!A1" display="Overheads" xr:uid="{00000000-0004-0000-0B00-000007000000}"/>
    <hyperlink ref="J1" location="'Risk &amp; Cont'!A1" display="Risk &amp; Cont" xr:uid="{00000000-0004-0000-0B00-000008000000}"/>
    <hyperlink ref="K1" location="Money!A1" display="Money" xr:uid="{00000000-0004-0000-0B00-000009000000}"/>
    <hyperlink ref="L1" location="Proposal!A1" display="Proposal" xr:uid="{00000000-0004-0000-0B00-00000A000000}"/>
    <hyperlink ref="M1" location="Settings!A1" display="Settings" xr:uid="{00000000-0004-0000-0B00-00000B000000}"/>
    <hyperlink ref="AB1" location="Welcome!A1" display="Welcome" xr:uid="{00000000-0004-0000-0B00-00000C000000}"/>
    <hyperlink ref="AC1" location="Dashboard!A1" display="Dashboard" xr:uid="{00000000-0004-0000-0B00-00000D000000}"/>
    <hyperlink ref="AD1" location="Instructions!A1" display="Instructions" xr:uid="{00000000-0004-0000-0B00-00000E000000}"/>
    <hyperlink ref="AE1" location="Project!A1" display="Project" xr:uid="{00000000-0004-0000-0B00-00000F000000}"/>
    <hyperlink ref="AF1" location="Materials!A1" display="Materials" xr:uid="{00000000-0004-0000-0B00-000010000000}"/>
    <hyperlink ref="AG1" location="Labour!A1" display="Labour" xr:uid="{00000000-0004-0000-0B00-000011000000}"/>
    <hyperlink ref="AH1" location="Equipment!A1" display="Equipment" xr:uid="{00000000-0004-0000-0B00-000012000000}"/>
    <hyperlink ref="AI1" location="Overheads!A1" display="Overheads" xr:uid="{00000000-0004-0000-0B00-000013000000}"/>
    <hyperlink ref="AJ1" location="'Risk &amp; Cont'!A1" display="Risk &amp; Cont" xr:uid="{00000000-0004-0000-0B00-000014000000}"/>
    <hyperlink ref="AK1" location="Money!A1" display="Money" xr:uid="{00000000-0004-0000-0B00-000015000000}"/>
    <hyperlink ref="AL1" location="Proposal!A1" display="Proposal" xr:uid="{00000000-0004-0000-0B00-000016000000}"/>
    <hyperlink ref="AM1" location="Settings!A1" display="Settings" xr:uid="{00000000-0004-0000-0B00-000017000000}"/>
  </hyperlinks>
  <pageMargins left="0.75" right="0.75" top="1" bottom="1"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005"/>
  <sheetViews>
    <sheetView workbookViewId="0">
      <selection activeCell="F1" sqref="F1"/>
    </sheetView>
  </sheetViews>
  <sheetFormatPr defaultColWidth="12.6640625" defaultRowHeight="15" customHeight="1" x14ac:dyDescent="0.25"/>
  <cols>
    <col min="1" max="26" width="13.77734375" customWidth="1"/>
    <col min="27" max="29" width="15.109375" customWidth="1"/>
    <col min="30" max="33" width="8.77734375" customWidth="1"/>
  </cols>
  <sheetData>
    <row r="1" spans="1:33"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row>
    <row r="2" spans="1:33" ht="12.75" customHeight="1" x14ac:dyDescent="0.3">
      <c r="B2" s="106"/>
      <c r="C2" s="94"/>
      <c r="D2" s="94"/>
      <c r="E2" s="94"/>
      <c r="F2" s="94"/>
      <c r="G2" s="94"/>
      <c r="H2" s="94"/>
      <c r="I2" s="94"/>
      <c r="J2" s="94"/>
      <c r="K2" s="94"/>
      <c r="L2" s="94"/>
      <c r="M2" s="94"/>
      <c r="N2" s="7"/>
      <c r="O2" s="7"/>
      <c r="P2" s="7"/>
      <c r="Q2" s="7"/>
      <c r="R2" s="7"/>
      <c r="S2" s="7"/>
      <c r="T2" s="7"/>
      <c r="U2" s="7"/>
      <c r="V2" s="7"/>
      <c r="W2" s="7"/>
      <c r="X2" s="7"/>
      <c r="Y2" s="7"/>
      <c r="Z2" s="7"/>
      <c r="AA2" s="7"/>
      <c r="AB2" s="7"/>
      <c r="AC2" s="7"/>
      <c r="AD2" s="7"/>
      <c r="AE2" s="7"/>
      <c r="AF2" s="7"/>
      <c r="AG2" s="7"/>
    </row>
    <row r="3" spans="1:33" ht="12.75" customHeight="1" x14ac:dyDescent="0.3">
      <c r="B3" s="94"/>
      <c r="C3" s="94"/>
      <c r="D3" s="94"/>
      <c r="E3" s="94"/>
      <c r="F3" s="94"/>
      <c r="G3" s="94"/>
      <c r="H3" s="94"/>
      <c r="I3" s="94"/>
      <c r="J3" s="94"/>
      <c r="K3" s="94"/>
      <c r="L3" s="94"/>
      <c r="M3" s="94"/>
      <c r="N3" s="7"/>
      <c r="O3" s="7"/>
      <c r="P3" s="7"/>
      <c r="Q3" s="7"/>
      <c r="R3" s="7"/>
      <c r="S3" s="7"/>
      <c r="T3" s="7"/>
      <c r="U3" s="7"/>
      <c r="V3" s="7"/>
      <c r="W3" s="7"/>
      <c r="X3" s="7"/>
      <c r="Y3" s="7"/>
      <c r="Z3" s="7"/>
      <c r="AA3" s="7"/>
      <c r="AB3" s="7"/>
      <c r="AC3" s="7"/>
      <c r="AD3" s="7"/>
      <c r="AE3" s="7"/>
      <c r="AF3" s="7"/>
      <c r="AG3" s="7"/>
    </row>
    <row r="4" spans="1:33" ht="27.75" customHeight="1" x14ac:dyDescent="0.3">
      <c r="B4" s="107" t="s">
        <v>2</v>
      </c>
      <c r="C4" s="108"/>
      <c r="D4" s="108"/>
      <c r="E4" s="108"/>
      <c r="F4" s="108"/>
      <c r="G4" s="108"/>
      <c r="H4" s="108"/>
      <c r="I4" s="108"/>
      <c r="J4" s="108"/>
      <c r="K4" s="108"/>
      <c r="L4" s="108"/>
      <c r="M4" s="109"/>
      <c r="N4" s="7"/>
      <c r="O4" s="7"/>
      <c r="P4" s="7"/>
      <c r="Q4" s="7"/>
      <c r="R4" s="7"/>
      <c r="S4" s="7"/>
      <c r="T4" s="7"/>
      <c r="U4" s="7"/>
      <c r="V4" s="7"/>
      <c r="W4" s="7"/>
      <c r="X4" s="7"/>
      <c r="Y4" s="7"/>
      <c r="Z4" s="7"/>
      <c r="AA4" s="7"/>
      <c r="AB4" s="7"/>
      <c r="AC4" s="7"/>
      <c r="AD4" s="7"/>
      <c r="AE4" s="7"/>
      <c r="AF4" s="7"/>
      <c r="AG4" s="7"/>
    </row>
    <row r="5" spans="1:33" ht="12.75" customHeight="1" x14ac:dyDescent="0.3">
      <c r="B5" s="106"/>
      <c r="C5" s="94"/>
      <c r="D5" s="94"/>
      <c r="E5" s="94"/>
      <c r="F5" s="94"/>
      <c r="G5" s="94"/>
      <c r="H5" s="94"/>
      <c r="I5" s="94"/>
      <c r="J5" s="94"/>
      <c r="K5" s="94"/>
      <c r="L5" s="94"/>
      <c r="M5" s="94"/>
      <c r="N5" s="7"/>
      <c r="O5" s="7"/>
      <c r="P5" s="7"/>
      <c r="Q5" s="7"/>
      <c r="R5" s="7"/>
      <c r="S5" s="7"/>
      <c r="T5" s="7"/>
      <c r="U5" s="7"/>
      <c r="V5" s="7"/>
      <c r="W5" s="7"/>
      <c r="X5" s="7"/>
      <c r="Y5" s="7"/>
      <c r="Z5" s="7"/>
      <c r="AA5" s="7"/>
      <c r="AB5" s="7"/>
      <c r="AC5" s="7"/>
      <c r="AD5" s="7"/>
      <c r="AE5" s="7"/>
      <c r="AF5" s="7"/>
      <c r="AG5" s="7"/>
    </row>
    <row r="6" spans="1:33" ht="12.75" customHeight="1" x14ac:dyDescent="0.3">
      <c r="B6" s="94"/>
      <c r="C6" s="94"/>
      <c r="D6" s="94"/>
      <c r="E6" s="94"/>
      <c r="F6" s="94"/>
      <c r="G6" s="94"/>
      <c r="H6" s="94"/>
      <c r="I6" s="94"/>
      <c r="J6" s="94"/>
      <c r="K6" s="94"/>
      <c r="L6" s="94"/>
      <c r="M6" s="94"/>
      <c r="N6" s="7"/>
      <c r="O6" s="7"/>
      <c r="P6" s="7"/>
      <c r="Q6" s="7"/>
      <c r="R6" s="7"/>
      <c r="S6" s="7"/>
      <c r="T6" s="7"/>
      <c r="U6" s="7"/>
      <c r="V6" s="7"/>
      <c r="W6" s="7"/>
      <c r="X6" s="7"/>
      <c r="Y6" s="7"/>
      <c r="Z6" s="7"/>
      <c r="AA6" s="7"/>
      <c r="AB6" s="7"/>
      <c r="AC6" s="7"/>
      <c r="AD6" s="7"/>
      <c r="AE6" s="7"/>
      <c r="AF6" s="7"/>
      <c r="AG6" s="7"/>
    </row>
    <row r="7" spans="1:33" ht="12.75" customHeight="1" x14ac:dyDescent="0.3">
      <c r="A7" s="7"/>
      <c r="E7" s="111" t="s">
        <v>19</v>
      </c>
      <c r="F7" s="112"/>
      <c r="G7" s="112"/>
      <c r="H7" s="112"/>
      <c r="I7" s="113"/>
      <c r="J7" s="7"/>
      <c r="K7" s="7"/>
      <c r="L7" s="7"/>
      <c r="M7" s="7"/>
      <c r="N7" s="7"/>
      <c r="O7" s="7"/>
      <c r="P7" s="7"/>
      <c r="Q7" s="7"/>
      <c r="R7" s="7"/>
      <c r="S7" s="7"/>
      <c r="T7" s="7"/>
      <c r="U7" s="7"/>
      <c r="V7" s="7"/>
      <c r="W7" s="7"/>
      <c r="X7" s="7"/>
      <c r="Y7" s="7"/>
      <c r="Z7" s="7"/>
      <c r="AA7" s="7"/>
      <c r="AB7" s="7"/>
      <c r="AC7" s="7"/>
      <c r="AD7" s="7"/>
      <c r="AE7" s="7"/>
      <c r="AF7" s="7"/>
      <c r="AG7" s="7"/>
    </row>
    <row r="8" spans="1:33" ht="12.75" customHeight="1" x14ac:dyDescent="0.3">
      <c r="A8" s="7"/>
      <c r="E8" s="114" t="s">
        <v>20</v>
      </c>
      <c r="F8" s="94"/>
      <c r="G8" s="94"/>
      <c r="H8" s="94"/>
      <c r="I8" s="115"/>
      <c r="J8" s="7"/>
      <c r="K8" s="7"/>
      <c r="L8" s="7"/>
      <c r="M8" s="7"/>
      <c r="N8" s="7"/>
      <c r="O8" s="7"/>
      <c r="P8" s="7"/>
      <c r="Q8" s="7"/>
      <c r="R8" s="7"/>
      <c r="S8" s="7"/>
      <c r="T8" s="7"/>
      <c r="U8" s="7"/>
      <c r="V8" s="7"/>
      <c r="W8" s="7"/>
      <c r="X8" s="7"/>
      <c r="Y8" s="7"/>
      <c r="Z8" s="7"/>
      <c r="AA8" s="7"/>
      <c r="AB8" s="7"/>
      <c r="AC8" s="7"/>
      <c r="AD8" s="7"/>
      <c r="AE8" s="7"/>
      <c r="AF8" s="7"/>
      <c r="AG8" s="7"/>
    </row>
    <row r="9" spans="1:33" ht="12.75" customHeight="1" x14ac:dyDescent="0.3">
      <c r="A9" s="7"/>
      <c r="E9" s="116"/>
      <c r="F9" s="94"/>
      <c r="G9" s="94"/>
      <c r="H9" s="94"/>
      <c r="I9" s="115"/>
      <c r="J9" s="7"/>
      <c r="K9" s="7"/>
      <c r="L9" s="7"/>
      <c r="M9" s="7"/>
      <c r="N9" s="7"/>
      <c r="O9" s="7"/>
      <c r="P9" s="7"/>
      <c r="Q9" s="7"/>
      <c r="R9" s="7"/>
      <c r="S9" s="7"/>
      <c r="T9" s="7"/>
      <c r="U9" s="7"/>
      <c r="V9" s="7"/>
      <c r="W9" s="7"/>
      <c r="X9" s="7"/>
      <c r="Y9" s="7"/>
      <c r="Z9" s="7"/>
      <c r="AA9" s="7"/>
      <c r="AB9" s="7"/>
      <c r="AC9" s="7"/>
      <c r="AD9" s="7"/>
      <c r="AE9" s="7"/>
      <c r="AF9" s="7"/>
      <c r="AG9" s="7"/>
    </row>
    <row r="10" spans="1:33" ht="12.75" customHeight="1" x14ac:dyDescent="0.3">
      <c r="A10" s="7"/>
      <c r="E10" s="102"/>
      <c r="F10" s="103"/>
      <c r="G10" s="103"/>
      <c r="H10" s="103"/>
      <c r="I10" s="104"/>
      <c r="J10" s="7"/>
      <c r="K10" s="7"/>
      <c r="L10" s="7"/>
      <c r="M10" s="7"/>
      <c r="N10" s="7"/>
      <c r="O10" s="7"/>
      <c r="P10" s="7"/>
      <c r="Q10" s="7"/>
      <c r="R10" s="7"/>
      <c r="S10" s="7"/>
      <c r="T10" s="7"/>
      <c r="U10" s="7"/>
      <c r="V10" s="7"/>
      <c r="W10" s="7"/>
      <c r="X10" s="7"/>
      <c r="Y10" s="7"/>
      <c r="Z10" s="7"/>
      <c r="AA10" s="7"/>
      <c r="AB10" s="7"/>
      <c r="AC10" s="7"/>
      <c r="AD10" s="7"/>
      <c r="AE10" s="7"/>
      <c r="AF10" s="7"/>
      <c r="AG10" s="7"/>
    </row>
    <row r="11" spans="1:33" ht="12.75" customHeight="1" x14ac:dyDescent="0.3">
      <c r="A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row>
    <row r="12" spans="1:33" ht="12.75" customHeight="1" x14ac:dyDescent="0.3">
      <c r="A12" s="7"/>
      <c r="E12" s="111" t="s">
        <v>21</v>
      </c>
      <c r="F12" s="112"/>
      <c r="G12" s="112"/>
      <c r="H12" s="112"/>
      <c r="I12" s="113"/>
      <c r="J12" s="7"/>
      <c r="K12" s="7"/>
      <c r="L12" s="7"/>
      <c r="M12" s="7"/>
      <c r="N12" s="7"/>
      <c r="O12" s="7"/>
      <c r="P12" s="7"/>
      <c r="Q12" s="7"/>
      <c r="R12" s="7"/>
      <c r="S12" s="7"/>
      <c r="T12" s="7"/>
      <c r="U12" s="7"/>
      <c r="V12" s="7"/>
      <c r="W12" s="7"/>
      <c r="X12" s="7"/>
      <c r="Y12" s="7"/>
      <c r="Z12" s="7"/>
      <c r="AA12" s="7"/>
      <c r="AB12" s="7"/>
      <c r="AC12" s="7"/>
      <c r="AD12" s="7"/>
      <c r="AE12" s="7"/>
      <c r="AF12" s="7"/>
      <c r="AG12" s="7"/>
    </row>
    <row r="13" spans="1:33" ht="15" customHeight="1" x14ac:dyDescent="0.3">
      <c r="A13" s="7"/>
      <c r="E13" s="117" t="s">
        <v>22</v>
      </c>
      <c r="F13" s="94"/>
      <c r="G13" s="94"/>
      <c r="H13" s="94"/>
      <c r="I13" s="115"/>
      <c r="J13" s="7"/>
      <c r="K13" s="7"/>
      <c r="L13" s="7"/>
      <c r="M13" s="7"/>
      <c r="N13" s="7"/>
      <c r="O13" s="7"/>
      <c r="P13" s="7"/>
      <c r="Q13" s="7"/>
      <c r="R13" s="7"/>
      <c r="S13" s="7"/>
      <c r="T13" s="7"/>
      <c r="U13" s="7"/>
      <c r="V13" s="7"/>
      <c r="W13" s="7"/>
      <c r="X13" s="7"/>
      <c r="Y13" s="7"/>
      <c r="Z13" s="7"/>
      <c r="AA13" s="7"/>
      <c r="AB13" s="7"/>
      <c r="AC13" s="7"/>
      <c r="AD13" s="7"/>
      <c r="AE13" s="7"/>
      <c r="AF13" s="7"/>
      <c r="AG13" s="7"/>
    </row>
    <row r="14" spans="1:33" ht="15" customHeight="1" x14ac:dyDescent="0.3">
      <c r="A14" s="7"/>
      <c r="E14" s="117" t="s">
        <v>23</v>
      </c>
      <c r="F14" s="94"/>
      <c r="G14" s="94"/>
      <c r="H14" s="94"/>
      <c r="I14" s="115"/>
      <c r="J14" s="7"/>
      <c r="K14" s="7"/>
      <c r="L14" s="7"/>
      <c r="M14" s="7"/>
      <c r="N14" s="7"/>
      <c r="O14" s="7"/>
      <c r="P14" s="7"/>
      <c r="Q14" s="7"/>
      <c r="R14" s="7"/>
      <c r="S14" s="7"/>
      <c r="T14" s="7"/>
      <c r="U14" s="7"/>
      <c r="V14" s="7"/>
      <c r="W14" s="7"/>
      <c r="X14" s="7"/>
      <c r="Y14" s="7"/>
      <c r="Z14" s="7"/>
      <c r="AA14" s="7"/>
      <c r="AB14" s="7"/>
      <c r="AC14" s="7"/>
      <c r="AD14" s="7"/>
      <c r="AE14" s="7"/>
      <c r="AF14" s="7"/>
      <c r="AG14" s="7"/>
    </row>
    <row r="15" spans="1:33" ht="15" customHeight="1" x14ac:dyDescent="0.3">
      <c r="A15" s="7"/>
      <c r="E15" s="117" t="s">
        <v>24</v>
      </c>
      <c r="F15" s="94"/>
      <c r="G15" s="94"/>
      <c r="H15" s="94"/>
      <c r="I15" s="115"/>
      <c r="J15" s="7"/>
      <c r="K15" s="7"/>
      <c r="L15" s="7"/>
      <c r="M15" s="7"/>
      <c r="N15" s="7"/>
      <c r="O15" s="7"/>
      <c r="P15" s="7"/>
      <c r="Q15" s="7"/>
      <c r="R15" s="7"/>
      <c r="S15" s="7"/>
      <c r="T15" s="7"/>
      <c r="U15" s="7"/>
      <c r="V15" s="7"/>
      <c r="W15" s="7"/>
      <c r="X15" s="7"/>
      <c r="Y15" s="7"/>
      <c r="Z15" s="7"/>
      <c r="AA15" s="7"/>
      <c r="AB15" s="7"/>
      <c r="AC15" s="7"/>
      <c r="AD15" s="7"/>
      <c r="AE15" s="7"/>
      <c r="AF15" s="7"/>
      <c r="AG15" s="7"/>
    </row>
    <row r="16" spans="1:33" ht="15" customHeight="1" x14ac:dyDescent="0.3">
      <c r="A16" s="7"/>
      <c r="E16" s="117" t="s">
        <v>25</v>
      </c>
      <c r="F16" s="94"/>
      <c r="G16" s="94"/>
      <c r="H16" s="94"/>
      <c r="I16" s="115"/>
      <c r="J16" s="7"/>
      <c r="K16" s="7"/>
      <c r="L16" s="7"/>
      <c r="M16" s="7"/>
      <c r="N16" s="7"/>
      <c r="O16" s="7"/>
      <c r="P16" s="7"/>
      <c r="Q16" s="7"/>
      <c r="R16" s="7"/>
      <c r="S16" s="7"/>
      <c r="T16" s="7"/>
      <c r="U16" s="7"/>
      <c r="V16" s="7"/>
      <c r="W16" s="7"/>
      <c r="X16" s="7"/>
      <c r="Y16" s="7"/>
      <c r="Z16" s="7"/>
      <c r="AA16" s="7"/>
      <c r="AB16" s="7"/>
      <c r="AC16" s="7"/>
      <c r="AD16" s="7"/>
      <c r="AE16" s="7"/>
      <c r="AF16" s="7"/>
      <c r="AG16" s="7"/>
    </row>
    <row r="17" spans="1:33" ht="15" customHeight="1" x14ac:dyDescent="0.3">
      <c r="A17" s="7"/>
      <c r="E17" s="117" t="s">
        <v>26</v>
      </c>
      <c r="F17" s="94"/>
      <c r="G17" s="94"/>
      <c r="H17" s="94"/>
      <c r="I17" s="115"/>
      <c r="J17" s="7"/>
      <c r="K17" s="7"/>
      <c r="L17" s="7"/>
      <c r="M17" s="7"/>
      <c r="N17" s="7"/>
      <c r="O17" s="7"/>
      <c r="P17" s="7"/>
      <c r="Q17" s="7"/>
      <c r="R17" s="7"/>
      <c r="S17" s="7"/>
      <c r="T17" s="7"/>
      <c r="U17" s="7"/>
      <c r="V17" s="7"/>
      <c r="W17" s="7"/>
      <c r="X17" s="7"/>
      <c r="Y17" s="7"/>
      <c r="Z17" s="7"/>
      <c r="AA17" s="7"/>
      <c r="AB17" s="7"/>
      <c r="AC17" s="7"/>
      <c r="AD17" s="7"/>
      <c r="AE17" s="7"/>
      <c r="AF17" s="7"/>
      <c r="AG17" s="7"/>
    </row>
    <row r="18" spans="1:33" ht="15" customHeight="1" x14ac:dyDescent="0.3">
      <c r="A18" s="7"/>
      <c r="E18" s="117" t="s">
        <v>27</v>
      </c>
      <c r="F18" s="94"/>
      <c r="G18" s="94"/>
      <c r="H18" s="94"/>
      <c r="I18" s="115"/>
      <c r="J18" s="7"/>
      <c r="K18" s="7"/>
      <c r="L18" s="7"/>
      <c r="M18" s="7"/>
      <c r="N18" s="7"/>
      <c r="O18" s="7"/>
      <c r="P18" s="7"/>
      <c r="Q18" s="7"/>
      <c r="R18" s="7"/>
      <c r="S18" s="7"/>
      <c r="T18" s="7"/>
      <c r="U18" s="7"/>
      <c r="V18" s="7"/>
      <c r="W18" s="7"/>
      <c r="X18" s="7"/>
      <c r="Y18" s="7"/>
      <c r="Z18" s="7"/>
      <c r="AA18" s="7"/>
      <c r="AB18" s="7"/>
      <c r="AC18" s="7"/>
      <c r="AD18" s="7"/>
      <c r="AE18" s="7"/>
      <c r="AF18" s="7"/>
      <c r="AG18" s="7"/>
    </row>
    <row r="19" spans="1:33" ht="15" customHeight="1" x14ac:dyDescent="0.3">
      <c r="A19" s="7"/>
      <c r="E19" s="117" t="s">
        <v>28</v>
      </c>
      <c r="F19" s="94"/>
      <c r="G19" s="94"/>
      <c r="H19" s="94"/>
      <c r="I19" s="115"/>
      <c r="J19" s="7"/>
      <c r="K19" s="7"/>
      <c r="L19" s="7"/>
      <c r="M19" s="7"/>
      <c r="N19" s="7"/>
      <c r="O19" s="7"/>
      <c r="P19" s="7"/>
      <c r="Q19" s="7"/>
      <c r="R19" s="7"/>
      <c r="S19" s="7"/>
      <c r="T19" s="7"/>
      <c r="U19" s="7"/>
      <c r="V19" s="7"/>
      <c r="W19" s="7"/>
      <c r="X19" s="7"/>
      <c r="Y19" s="7"/>
      <c r="Z19" s="7"/>
      <c r="AA19" s="7"/>
      <c r="AB19" s="7"/>
      <c r="AC19" s="7"/>
      <c r="AD19" s="7"/>
      <c r="AE19" s="7"/>
      <c r="AF19" s="7"/>
      <c r="AG19" s="7"/>
    </row>
    <row r="20" spans="1:33" ht="15" customHeight="1" x14ac:dyDescent="0.3">
      <c r="A20" s="7"/>
      <c r="E20" s="118" t="s">
        <v>29</v>
      </c>
      <c r="F20" s="103"/>
      <c r="G20" s="103"/>
      <c r="H20" s="103"/>
      <c r="I20" s="104"/>
      <c r="J20" s="7"/>
      <c r="K20" s="7"/>
      <c r="L20" s="7"/>
      <c r="M20" s="7"/>
      <c r="N20" s="7"/>
      <c r="O20" s="7"/>
      <c r="P20" s="7"/>
      <c r="Q20" s="7"/>
      <c r="R20" s="7"/>
      <c r="S20" s="7"/>
      <c r="T20" s="7"/>
      <c r="U20" s="7"/>
      <c r="V20" s="7"/>
      <c r="W20" s="7"/>
      <c r="X20" s="7"/>
      <c r="Y20" s="7"/>
      <c r="Z20" s="7"/>
      <c r="AA20" s="7"/>
      <c r="AB20" s="7"/>
      <c r="AC20" s="7"/>
      <c r="AD20" s="7"/>
      <c r="AE20" s="7"/>
      <c r="AF20" s="7"/>
      <c r="AG20" s="7"/>
    </row>
    <row r="21" spans="1:33" ht="12.75" customHeight="1" x14ac:dyDescent="0.3">
      <c r="A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row>
    <row r="22" spans="1:33" ht="12.75" customHeight="1" x14ac:dyDescent="0.3">
      <c r="A22" s="7"/>
      <c r="E22" s="111" t="s">
        <v>30</v>
      </c>
      <c r="F22" s="112"/>
      <c r="G22" s="112"/>
      <c r="H22" s="112"/>
      <c r="I22" s="113"/>
      <c r="J22" s="7"/>
      <c r="K22" s="7"/>
      <c r="L22" s="7"/>
      <c r="M22" s="7"/>
      <c r="N22" s="7"/>
      <c r="O22" s="7"/>
      <c r="P22" s="7"/>
      <c r="Q22" s="7"/>
      <c r="R22" s="7"/>
      <c r="S22" s="7"/>
      <c r="T22" s="7"/>
      <c r="U22" s="7"/>
      <c r="V22" s="7"/>
      <c r="W22" s="7"/>
      <c r="X22" s="7"/>
      <c r="Y22" s="7"/>
      <c r="Z22" s="7"/>
      <c r="AA22" s="7"/>
      <c r="AB22" s="7"/>
      <c r="AC22" s="7"/>
      <c r="AD22" s="7"/>
      <c r="AE22" s="7"/>
      <c r="AF22" s="7"/>
      <c r="AG22" s="7"/>
    </row>
    <row r="23" spans="1:33" ht="15" customHeight="1" x14ac:dyDescent="0.3">
      <c r="A23" s="7"/>
      <c r="E23" s="117" t="s">
        <v>31</v>
      </c>
      <c r="F23" s="94"/>
      <c r="G23" s="94"/>
      <c r="H23" s="94"/>
      <c r="I23" s="115"/>
      <c r="J23" s="7"/>
      <c r="K23" s="7"/>
      <c r="L23" s="7"/>
      <c r="M23" s="7"/>
      <c r="N23" s="7"/>
      <c r="O23" s="7"/>
      <c r="P23" s="7"/>
      <c r="Q23" s="7"/>
      <c r="R23" s="7"/>
      <c r="S23" s="7"/>
      <c r="T23" s="7"/>
      <c r="U23" s="7"/>
      <c r="V23" s="7"/>
      <c r="W23" s="7"/>
      <c r="X23" s="7"/>
      <c r="Y23" s="7"/>
      <c r="Z23" s="7"/>
      <c r="AA23" s="7"/>
      <c r="AB23" s="7"/>
      <c r="AC23" s="7"/>
      <c r="AD23" s="7"/>
      <c r="AE23" s="7"/>
      <c r="AF23" s="7"/>
      <c r="AG23" s="7"/>
    </row>
    <row r="24" spans="1:33" ht="15" customHeight="1" x14ac:dyDescent="0.3">
      <c r="A24" s="7"/>
      <c r="E24" s="117" t="s">
        <v>32</v>
      </c>
      <c r="F24" s="94"/>
      <c r="G24" s="94"/>
      <c r="H24" s="94"/>
      <c r="I24" s="115"/>
      <c r="J24" s="7"/>
      <c r="K24" s="7"/>
      <c r="L24" s="7"/>
      <c r="M24" s="7"/>
      <c r="N24" s="7"/>
      <c r="O24" s="7"/>
      <c r="P24" s="7"/>
      <c r="Q24" s="7"/>
      <c r="R24" s="7"/>
      <c r="S24" s="7"/>
      <c r="T24" s="7"/>
      <c r="U24" s="7"/>
      <c r="V24" s="7"/>
      <c r="W24" s="7"/>
      <c r="X24" s="7"/>
      <c r="Y24" s="7"/>
      <c r="Z24" s="7"/>
      <c r="AA24" s="7"/>
      <c r="AB24" s="7"/>
      <c r="AC24" s="7"/>
      <c r="AD24" s="7"/>
      <c r="AE24" s="7"/>
      <c r="AF24" s="7"/>
      <c r="AG24" s="7"/>
    </row>
    <row r="25" spans="1:33" ht="15" customHeight="1" x14ac:dyDescent="0.3">
      <c r="A25" s="7"/>
      <c r="E25" s="117" t="s">
        <v>33</v>
      </c>
      <c r="F25" s="94"/>
      <c r="G25" s="94"/>
      <c r="H25" s="94"/>
      <c r="I25" s="115"/>
      <c r="J25" s="7"/>
      <c r="K25" s="7"/>
      <c r="L25" s="7"/>
      <c r="M25" s="7"/>
      <c r="N25" s="7"/>
      <c r="O25" s="7"/>
      <c r="P25" s="7"/>
      <c r="Q25" s="7"/>
      <c r="R25" s="7"/>
      <c r="S25" s="7"/>
      <c r="T25" s="7"/>
      <c r="U25" s="7"/>
      <c r="V25" s="7"/>
      <c r="W25" s="7"/>
      <c r="X25" s="7"/>
      <c r="Y25" s="7"/>
      <c r="Z25" s="7"/>
      <c r="AA25" s="7"/>
      <c r="AB25" s="7"/>
      <c r="AC25" s="7"/>
      <c r="AD25" s="7"/>
      <c r="AE25" s="7"/>
      <c r="AF25" s="7"/>
      <c r="AG25" s="7"/>
    </row>
    <row r="26" spans="1:33" ht="15" customHeight="1" x14ac:dyDescent="0.3">
      <c r="A26" s="7"/>
      <c r="E26" s="117" t="s">
        <v>34</v>
      </c>
      <c r="F26" s="94"/>
      <c r="G26" s="94"/>
      <c r="H26" s="94"/>
      <c r="I26" s="115"/>
      <c r="J26" s="7"/>
      <c r="K26" s="7"/>
      <c r="L26" s="7"/>
      <c r="M26" s="7"/>
      <c r="N26" s="7"/>
      <c r="O26" s="7"/>
      <c r="P26" s="7"/>
      <c r="Q26" s="7"/>
      <c r="R26" s="7"/>
      <c r="S26" s="7"/>
      <c r="T26" s="7"/>
      <c r="U26" s="7"/>
      <c r="V26" s="7"/>
      <c r="W26" s="7"/>
      <c r="X26" s="7"/>
      <c r="Y26" s="7"/>
      <c r="Z26" s="7"/>
      <c r="AA26" s="7"/>
      <c r="AB26" s="7"/>
      <c r="AC26" s="7"/>
      <c r="AD26" s="7"/>
      <c r="AE26" s="7"/>
      <c r="AF26" s="7"/>
      <c r="AG26" s="7"/>
    </row>
    <row r="27" spans="1:33" ht="15" customHeight="1" x14ac:dyDescent="0.3">
      <c r="A27" s="7"/>
      <c r="E27" s="117" t="s">
        <v>35</v>
      </c>
      <c r="F27" s="94"/>
      <c r="G27" s="94"/>
      <c r="H27" s="94"/>
      <c r="I27" s="115"/>
      <c r="J27" s="7"/>
      <c r="K27" s="7"/>
      <c r="L27" s="7"/>
      <c r="M27" s="7"/>
      <c r="N27" s="7"/>
      <c r="O27" s="7"/>
      <c r="P27" s="7"/>
      <c r="Q27" s="7"/>
      <c r="R27" s="7"/>
      <c r="S27" s="7"/>
      <c r="T27" s="7"/>
      <c r="U27" s="7"/>
      <c r="V27" s="7"/>
      <c r="W27" s="7"/>
      <c r="X27" s="7"/>
      <c r="Y27" s="7"/>
      <c r="Z27" s="7"/>
      <c r="AA27" s="7"/>
      <c r="AB27" s="7"/>
      <c r="AC27" s="7"/>
      <c r="AD27" s="7"/>
      <c r="AE27" s="7"/>
      <c r="AF27" s="7"/>
      <c r="AG27" s="7"/>
    </row>
    <row r="28" spans="1:33" ht="15" customHeight="1" x14ac:dyDescent="0.3">
      <c r="A28" s="7"/>
      <c r="E28" s="118" t="s">
        <v>36</v>
      </c>
      <c r="F28" s="103"/>
      <c r="G28" s="103"/>
      <c r="H28" s="103"/>
      <c r="I28" s="104"/>
      <c r="J28" s="7"/>
      <c r="K28" s="7"/>
      <c r="L28" s="7"/>
      <c r="M28" s="7"/>
      <c r="N28" s="7"/>
      <c r="O28" s="7"/>
      <c r="P28" s="7"/>
      <c r="Q28" s="7"/>
      <c r="R28" s="7"/>
      <c r="S28" s="7"/>
      <c r="T28" s="7"/>
      <c r="U28" s="7"/>
      <c r="V28" s="7"/>
      <c r="W28" s="7"/>
      <c r="X28" s="7"/>
      <c r="Y28" s="7"/>
      <c r="Z28" s="7"/>
      <c r="AA28" s="7"/>
      <c r="AB28" s="7"/>
      <c r="AC28" s="7"/>
      <c r="AD28" s="7"/>
      <c r="AE28" s="7"/>
      <c r="AF28" s="7"/>
      <c r="AG28" s="7"/>
    </row>
    <row r="29" spans="1:33" ht="12.75" customHeight="1" x14ac:dyDescent="0.3">
      <c r="A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row>
    <row r="30" spans="1:33" ht="12.75" customHeight="1" x14ac:dyDescent="0.3">
      <c r="A30" s="7"/>
      <c r="E30" s="111" t="s">
        <v>37</v>
      </c>
      <c r="F30" s="112"/>
      <c r="G30" s="112"/>
      <c r="H30" s="112"/>
      <c r="I30" s="113"/>
      <c r="J30" s="7"/>
      <c r="K30" s="7"/>
      <c r="L30" s="7"/>
      <c r="M30" s="7"/>
      <c r="N30" s="7"/>
      <c r="O30" s="7"/>
      <c r="P30" s="7"/>
      <c r="Q30" s="7"/>
      <c r="R30" s="7"/>
      <c r="S30" s="7"/>
      <c r="T30" s="7"/>
      <c r="U30" s="7"/>
      <c r="V30" s="7"/>
      <c r="W30" s="7"/>
      <c r="X30" s="7"/>
      <c r="Y30" s="7"/>
      <c r="Z30" s="7"/>
      <c r="AA30" s="7"/>
      <c r="AB30" s="7"/>
      <c r="AC30" s="7"/>
      <c r="AD30" s="7"/>
      <c r="AE30" s="7"/>
      <c r="AF30" s="7"/>
      <c r="AG30" s="7"/>
    </row>
    <row r="31" spans="1:33" ht="15" customHeight="1" x14ac:dyDescent="0.3">
      <c r="A31" s="7"/>
      <c r="E31" s="117" t="s">
        <v>38</v>
      </c>
      <c r="F31" s="94"/>
      <c r="G31" s="94"/>
      <c r="H31" s="94"/>
      <c r="I31" s="115"/>
      <c r="J31" s="7"/>
      <c r="K31" s="7"/>
      <c r="L31" s="7"/>
      <c r="M31" s="7"/>
      <c r="N31" s="7"/>
      <c r="O31" s="7"/>
      <c r="P31" s="7"/>
      <c r="Q31" s="7"/>
      <c r="R31" s="7"/>
      <c r="S31" s="7"/>
      <c r="T31" s="7"/>
      <c r="U31" s="7"/>
      <c r="V31" s="7"/>
      <c r="W31" s="7"/>
      <c r="X31" s="7"/>
      <c r="Y31" s="7"/>
      <c r="Z31" s="7"/>
      <c r="AA31" s="7"/>
      <c r="AB31" s="7"/>
      <c r="AC31" s="7"/>
      <c r="AD31" s="7"/>
      <c r="AE31" s="7"/>
      <c r="AF31" s="7"/>
      <c r="AG31" s="7"/>
    </row>
    <row r="32" spans="1:33" ht="15" customHeight="1" x14ac:dyDescent="0.3">
      <c r="A32" s="7"/>
      <c r="E32" s="117" t="s">
        <v>39</v>
      </c>
      <c r="F32" s="94"/>
      <c r="G32" s="94"/>
      <c r="H32" s="94"/>
      <c r="I32" s="115"/>
      <c r="J32" s="7"/>
      <c r="K32" s="7"/>
      <c r="L32" s="7"/>
      <c r="M32" s="7"/>
      <c r="N32" s="7"/>
      <c r="O32" s="7"/>
      <c r="P32" s="7"/>
      <c r="Q32" s="7"/>
      <c r="R32" s="7"/>
      <c r="S32" s="7"/>
      <c r="T32" s="7"/>
      <c r="U32" s="7"/>
      <c r="V32" s="7"/>
      <c r="W32" s="7"/>
      <c r="X32" s="7"/>
      <c r="Y32" s="7"/>
      <c r="Z32" s="7"/>
      <c r="AA32" s="7"/>
      <c r="AB32" s="7"/>
      <c r="AC32" s="7"/>
      <c r="AD32" s="7"/>
      <c r="AE32" s="7"/>
      <c r="AF32" s="7"/>
      <c r="AG32" s="7"/>
    </row>
    <row r="33" spans="1:33" ht="15" customHeight="1" x14ac:dyDescent="0.3">
      <c r="A33" s="7"/>
      <c r="E33" s="117" t="s">
        <v>40</v>
      </c>
      <c r="F33" s="94"/>
      <c r="G33" s="94"/>
      <c r="H33" s="94"/>
      <c r="I33" s="115"/>
      <c r="J33" s="7"/>
      <c r="K33" s="7"/>
      <c r="L33" s="7"/>
      <c r="M33" s="7"/>
      <c r="N33" s="7"/>
      <c r="O33" s="7"/>
      <c r="P33" s="7"/>
      <c r="Q33" s="7"/>
      <c r="R33" s="7"/>
      <c r="S33" s="7"/>
      <c r="T33" s="7"/>
      <c r="U33" s="7"/>
      <c r="V33" s="7"/>
      <c r="W33" s="7"/>
      <c r="X33" s="7"/>
      <c r="Y33" s="7"/>
      <c r="Z33" s="7"/>
      <c r="AA33" s="7"/>
      <c r="AB33" s="7"/>
      <c r="AC33" s="7"/>
      <c r="AD33" s="7"/>
      <c r="AE33" s="7"/>
      <c r="AF33" s="7"/>
      <c r="AG33" s="7"/>
    </row>
    <row r="34" spans="1:33" ht="15" customHeight="1" x14ac:dyDescent="0.3">
      <c r="A34" s="7"/>
      <c r="E34" s="118" t="s">
        <v>41</v>
      </c>
      <c r="F34" s="103"/>
      <c r="G34" s="103"/>
      <c r="H34" s="103"/>
      <c r="I34" s="104"/>
      <c r="J34" s="7"/>
      <c r="K34" s="7"/>
      <c r="L34" s="7"/>
      <c r="M34" s="7"/>
      <c r="N34" s="7"/>
      <c r="O34" s="7"/>
      <c r="P34" s="7"/>
      <c r="Q34" s="7"/>
      <c r="R34" s="7"/>
      <c r="S34" s="7"/>
      <c r="T34" s="7"/>
      <c r="U34" s="7"/>
      <c r="V34" s="7"/>
      <c r="W34" s="7"/>
      <c r="X34" s="7"/>
      <c r="Y34" s="7"/>
      <c r="Z34" s="7"/>
      <c r="AA34" s="7"/>
      <c r="AB34" s="7"/>
      <c r="AC34" s="7"/>
      <c r="AD34" s="7"/>
      <c r="AE34" s="7"/>
      <c r="AF34" s="7"/>
      <c r="AG34" s="7"/>
    </row>
    <row r="35" spans="1:33" ht="12.75" customHeight="1" x14ac:dyDescent="0.3">
      <c r="A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row>
    <row r="36" spans="1:33" ht="12.75" customHeight="1" x14ac:dyDescent="0.3">
      <c r="A36" s="7"/>
      <c r="E36" s="111" t="s">
        <v>42</v>
      </c>
      <c r="F36" s="112"/>
      <c r="G36" s="112"/>
      <c r="H36" s="112"/>
      <c r="I36" s="113"/>
      <c r="J36" s="7"/>
      <c r="K36" s="7"/>
      <c r="L36" s="7"/>
      <c r="M36" s="7"/>
      <c r="N36" s="7"/>
      <c r="O36" s="7"/>
      <c r="P36" s="7"/>
      <c r="Q36" s="7"/>
      <c r="R36" s="7"/>
      <c r="S36" s="7"/>
      <c r="T36" s="7"/>
      <c r="U36" s="7"/>
      <c r="V36" s="7"/>
      <c r="W36" s="7"/>
      <c r="X36" s="7"/>
      <c r="Y36" s="7"/>
      <c r="Z36" s="7"/>
      <c r="AA36" s="7"/>
      <c r="AB36" s="7"/>
      <c r="AC36" s="7"/>
      <c r="AD36" s="7"/>
      <c r="AE36" s="7"/>
      <c r="AF36" s="7"/>
      <c r="AG36" s="7"/>
    </row>
    <row r="37" spans="1:33" ht="15" customHeight="1" x14ac:dyDescent="0.3">
      <c r="A37" s="7"/>
      <c r="E37" s="117" t="s">
        <v>43</v>
      </c>
      <c r="F37" s="94"/>
      <c r="G37" s="94"/>
      <c r="H37" s="94"/>
      <c r="I37" s="115"/>
      <c r="J37" s="7"/>
      <c r="K37" s="7"/>
      <c r="L37" s="7"/>
      <c r="M37" s="7"/>
      <c r="N37" s="7"/>
      <c r="O37" s="7"/>
      <c r="P37" s="7"/>
      <c r="Q37" s="7"/>
      <c r="R37" s="7"/>
      <c r="S37" s="7"/>
      <c r="T37" s="7"/>
      <c r="U37" s="7"/>
      <c r="V37" s="7"/>
      <c r="W37" s="7"/>
      <c r="X37" s="7"/>
      <c r="Y37" s="7"/>
      <c r="Z37" s="7"/>
      <c r="AA37" s="7"/>
      <c r="AB37" s="7"/>
      <c r="AC37" s="7"/>
      <c r="AD37" s="7"/>
      <c r="AE37" s="7"/>
      <c r="AF37" s="7"/>
      <c r="AG37" s="7"/>
    </row>
    <row r="38" spans="1:33" ht="15" customHeight="1" x14ac:dyDescent="0.3">
      <c r="A38" s="7"/>
      <c r="E38" s="117" t="s">
        <v>44</v>
      </c>
      <c r="F38" s="94"/>
      <c r="G38" s="94"/>
      <c r="H38" s="94"/>
      <c r="I38" s="115"/>
      <c r="J38" s="7"/>
      <c r="K38" s="7"/>
      <c r="L38" s="7"/>
      <c r="M38" s="7"/>
      <c r="N38" s="7"/>
      <c r="O38" s="7"/>
      <c r="P38" s="7"/>
      <c r="Q38" s="7"/>
      <c r="R38" s="7"/>
      <c r="S38" s="7"/>
      <c r="T38" s="7"/>
      <c r="U38" s="7"/>
      <c r="V38" s="7"/>
      <c r="W38" s="7"/>
      <c r="X38" s="7"/>
      <c r="Y38" s="7"/>
      <c r="Z38" s="7"/>
      <c r="AA38" s="7"/>
      <c r="AB38" s="7"/>
      <c r="AC38" s="7"/>
      <c r="AD38" s="7"/>
      <c r="AE38" s="7"/>
      <c r="AF38" s="7"/>
      <c r="AG38" s="7"/>
    </row>
    <row r="39" spans="1:33" ht="15" customHeight="1" x14ac:dyDescent="0.3">
      <c r="A39" s="7"/>
      <c r="E39" s="117" t="s">
        <v>45</v>
      </c>
      <c r="F39" s="94"/>
      <c r="G39" s="94"/>
      <c r="H39" s="94"/>
      <c r="I39" s="115"/>
      <c r="J39" s="7"/>
      <c r="K39" s="7"/>
      <c r="L39" s="7"/>
      <c r="M39" s="7"/>
      <c r="N39" s="7"/>
      <c r="O39" s="7"/>
      <c r="P39" s="7"/>
      <c r="Q39" s="7"/>
      <c r="R39" s="7"/>
      <c r="S39" s="7"/>
      <c r="T39" s="7"/>
      <c r="U39" s="7"/>
      <c r="V39" s="7"/>
      <c r="W39" s="7"/>
      <c r="X39" s="7"/>
      <c r="Y39" s="7"/>
      <c r="Z39" s="7"/>
      <c r="AA39" s="7"/>
      <c r="AB39" s="7"/>
      <c r="AC39" s="7"/>
      <c r="AD39" s="7"/>
      <c r="AE39" s="7"/>
      <c r="AF39" s="7"/>
      <c r="AG39" s="7"/>
    </row>
    <row r="40" spans="1:33" ht="15" customHeight="1" x14ac:dyDescent="0.3">
      <c r="A40" s="7"/>
      <c r="E40" s="117" t="s">
        <v>46</v>
      </c>
      <c r="F40" s="94"/>
      <c r="G40" s="94"/>
      <c r="H40" s="94"/>
      <c r="I40" s="115"/>
      <c r="J40" s="7"/>
      <c r="K40" s="7"/>
      <c r="L40" s="7"/>
      <c r="M40" s="7"/>
      <c r="N40" s="7"/>
      <c r="O40" s="7"/>
      <c r="P40" s="7"/>
      <c r="Q40" s="7"/>
      <c r="R40" s="7"/>
      <c r="S40" s="7"/>
      <c r="T40" s="7"/>
      <c r="U40" s="7"/>
      <c r="V40" s="7"/>
      <c r="W40" s="7"/>
      <c r="X40" s="7"/>
      <c r="Y40" s="7"/>
      <c r="Z40" s="7"/>
      <c r="AA40" s="7"/>
      <c r="AB40" s="7"/>
      <c r="AC40" s="7"/>
      <c r="AD40" s="7"/>
      <c r="AE40" s="7"/>
      <c r="AF40" s="7"/>
      <c r="AG40" s="7"/>
    </row>
    <row r="41" spans="1:33" ht="15" customHeight="1" x14ac:dyDescent="0.3">
      <c r="A41" s="7"/>
      <c r="E41" s="118" t="s">
        <v>47</v>
      </c>
      <c r="F41" s="103"/>
      <c r="G41" s="103"/>
      <c r="H41" s="103"/>
      <c r="I41" s="104"/>
      <c r="J41" s="7"/>
      <c r="K41" s="7"/>
      <c r="L41" s="7"/>
      <c r="M41" s="7"/>
      <c r="N41" s="7"/>
      <c r="O41" s="7"/>
      <c r="P41" s="7"/>
      <c r="Q41" s="7"/>
      <c r="R41" s="7"/>
      <c r="S41" s="7"/>
      <c r="T41" s="7"/>
      <c r="U41" s="7"/>
      <c r="V41" s="7"/>
      <c r="W41" s="7"/>
      <c r="X41" s="7"/>
      <c r="Y41" s="7"/>
      <c r="Z41" s="7"/>
      <c r="AA41" s="7"/>
      <c r="AB41" s="7"/>
      <c r="AC41" s="7"/>
      <c r="AD41" s="7"/>
      <c r="AE41" s="7"/>
      <c r="AF41" s="7"/>
      <c r="AG41" s="7"/>
    </row>
    <row r="42" spans="1:33" ht="15" customHeight="1" x14ac:dyDescent="0.3">
      <c r="A42" s="7"/>
      <c r="E42" s="8"/>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row>
    <row r="43" spans="1:33" ht="12.75" customHeight="1" x14ac:dyDescent="0.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row>
    <row r="44" spans="1:33" ht="12.75" customHeight="1" x14ac:dyDescent="0.3">
      <c r="A44" s="7"/>
      <c r="B44" s="105" t="s">
        <v>18</v>
      </c>
      <c r="C44" s="91"/>
      <c r="D44" s="91"/>
      <c r="E44" s="91"/>
      <c r="F44" s="91"/>
      <c r="G44" s="91"/>
      <c r="H44" s="91"/>
      <c r="I44" s="91"/>
      <c r="J44" s="91"/>
      <c r="K44" s="91"/>
      <c r="L44" s="91"/>
      <c r="M44" s="92"/>
      <c r="N44" s="7"/>
      <c r="O44" s="7"/>
      <c r="P44" s="7"/>
      <c r="Q44" s="7"/>
      <c r="R44" s="7"/>
      <c r="S44" s="7"/>
      <c r="T44" s="7"/>
      <c r="U44" s="7"/>
      <c r="V44" s="7"/>
      <c r="W44" s="7"/>
      <c r="X44" s="7"/>
      <c r="Y44" s="7"/>
      <c r="Z44" s="7"/>
      <c r="AA44" s="7"/>
      <c r="AB44" s="7"/>
      <c r="AC44" s="7"/>
      <c r="AD44" s="7"/>
      <c r="AE44" s="7"/>
      <c r="AF44" s="7"/>
      <c r="AG44" s="7"/>
    </row>
    <row r="45" spans="1:33" ht="12.75" customHeight="1" x14ac:dyDescent="0.3">
      <c r="A45" s="7"/>
      <c r="B45" s="93"/>
      <c r="C45" s="94"/>
      <c r="D45" s="94"/>
      <c r="E45" s="94"/>
      <c r="F45" s="94"/>
      <c r="G45" s="94"/>
      <c r="H45" s="94"/>
      <c r="I45" s="94"/>
      <c r="J45" s="94"/>
      <c r="K45" s="94"/>
      <c r="L45" s="94"/>
      <c r="M45" s="95"/>
      <c r="N45" s="7"/>
      <c r="O45" s="7"/>
      <c r="P45" s="7"/>
      <c r="Q45" s="7"/>
      <c r="R45" s="7"/>
      <c r="S45" s="7"/>
      <c r="T45" s="7"/>
      <c r="U45" s="7"/>
      <c r="V45" s="7"/>
      <c r="W45" s="7"/>
      <c r="X45" s="7"/>
      <c r="Y45" s="7"/>
      <c r="Z45" s="7"/>
      <c r="AA45" s="7"/>
      <c r="AB45" s="7"/>
      <c r="AC45" s="7"/>
      <c r="AD45" s="7"/>
      <c r="AE45" s="7"/>
      <c r="AF45" s="7"/>
      <c r="AG45" s="7"/>
    </row>
    <row r="46" spans="1:33" ht="12.75" customHeight="1" x14ac:dyDescent="0.3">
      <c r="A46" s="7"/>
      <c r="B46" s="96"/>
      <c r="C46" s="97"/>
      <c r="D46" s="97"/>
      <c r="E46" s="97"/>
      <c r="F46" s="97"/>
      <c r="G46" s="97"/>
      <c r="H46" s="97"/>
      <c r="I46" s="97"/>
      <c r="J46" s="97"/>
      <c r="K46" s="97"/>
      <c r="L46" s="97"/>
      <c r="M46" s="98"/>
      <c r="N46" s="7"/>
      <c r="O46" s="7"/>
      <c r="P46" s="7"/>
      <c r="Q46" s="7"/>
      <c r="R46" s="7"/>
      <c r="S46" s="7"/>
      <c r="T46" s="7"/>
      <c r="U46" s="7"/>
      <c r="V46" s="7"/>
      <c r="W46" s="7"/>
      <c r="X46" s="7"/>
      <c r="Y46" s="7"/>
      <c r="Z46" s="7"/>
      <c r="AA46" s="7"/>
      <c r="AB46" s="7"/>
      <c r="AC46" s="7"/>
      <c r="AD46" s="7"/>
      <c r="AE46" s="7"/>
      <c r="AF46" s="7"/>
      <c r="AG46" s="7"/>
    </row>
    <row r="47" spans="1:33" ht="12.75"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row>
    <row r="48" spans="1:33" ht="12.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row>
    <row r="49" spans="1:33" ht="12.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row>
    <row r="50" spans="1:33" ht="12.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row>
    <row r="51" spans="1:33" ht="12.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row>
    <row r="52" spans="1:33" ht="12.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row>
    <row r="53" spans="1:33" ht="12.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row>
    <row r="54" spans="1:33" ht="12.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row>
    <row r="55" spans="1:33" ht="12.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row>
    <row r="56" spans="1:33" ht="12.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row>
    <row r="57" spans="1:33" ht="12.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row>
    <row r="58" spans="1:33" ht="12.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row>
    <row r="59" spans="1:33" ht="12.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row>
    <row r="60" spans="1:33" ht="12.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row>
    <row r="61" spans="1:33" ht="12.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row>
    <row r="62" spans="1:33" ht="12.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row>
    <row r="63" spans="1:33" ht="12.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row>
    <row r="64" spans="1:33" ht="12.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row>
    <row r="65" spans="1:33" ht="12.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row>
    <row r="66" spans="1:33" ht="12.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row>
    <row r="67" spans="1:33" ht="12.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row>
    <row r="68" spans="1:33" ht="12.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row>
    <row r="69" spans="1:33" ht="12.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row>
    <row r="70" spans="1:33" ht="12.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row>
    <row r="71" spans="1:33" ht="12.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row>
    <row r="72" spans="1:33" ht="12.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row>
    <row r="73" spans="1:33" ht="12.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row>
    <row r="74" spans="1:33" ht="12.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row>
    <row r="75" spans="1:33" ht="12.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row>
    <row r="76" spans="1:33" ht="12.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row>
    <row r="77" spans="1:33" ht="12.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row>
    <row r="78" spans="1:33" ht="12.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row>
    <row r="79" spans="1:33" ht="12.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row>
    <row r="80" spans="1:33" ht="12.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row>
    <row r="81" spans="1:33" ht="12.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row>
    <row r="82" spans="1:33" ht="12.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row>
    <row r="83" spans="1:33" ht="12.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row>
    <row r="84" spans="1:33" ht="12.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row>
    <row r="85" spans="1:33" ht="12.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row>
    <row r="86" spans="1:33" ht="12.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row>
    <row r="87" spans="1:33" ht="12.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row>
    <row r="88" spans="1:33" ht="12.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row>
    <row r="89" spans="1:33" ht="12.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row>
    <row r="90" spans="1:33" ht="12.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row>
    <row r="91" spans="1:33" ht="12.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row>
    <row r="92" spans="1:33" ht="12.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row>
    <row r="93" spans="1:33" ht="12.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row>
    <row r="94" spans="1:33" ht="12.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row>
    <row r="95" spans="1:33" ht="12.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row>
    <row r="96" spans="1:33" ht="12.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row>
    <row r="97" spans="1:33" ht="12.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row>
    <row r="98" spans="1:33" ht="12.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row>
    <row r="99" spans="1:33" ht="12.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row>
    <row r="100" spans="1:33" ht="12.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row>
    <row r="101" spans="1:33" ht="12.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row>
    <row r="102" spans="1:33" ht="12.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row>
    <row r="103" spans="1:33" ht="12.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row>
    <row r="104" spans="1:33" ht="12.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row>
    <row r="105" spans="1:33" ht="12.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row>
    <row r="106" spans="1:33" ht="12.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row>
    <row r="107" spans="1:33" ht="12.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row>
    <row r="108" spans="1:33" ht="12.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row>
    <row r="109" spans="1:33" ht="12.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row>
    <row r="110" spans="1:33" ht="12.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row>
    <row r="111" spans="1:33" ht="12.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row>
    <row r="112" spans="1:33" ht="12.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row>
    <row r="113" spans="1:33" ht="12.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row>
    <row r="114" spans="1:33" ht="12.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row>
    <row r="115" spans="1:33" ht="12.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row>
    <row r="116" spans="1:33" ht="12.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row>
    <row r="117" spans="1:33" ht="12.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row>
    <row r="118" spans="1:33" ht="12.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row>
    <row r="119" spans="1:33" ht="12.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row>
    <row r="120" spans="1:33" ht="12.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row>
    <row r="121" spans="1:33" ht="12.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row>
    <row r="122" spans="1:33" ht="12.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row>
    <row r="123" spans="1:33" ht="12.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row>
    <row r="124" spans="1:33" ht="12.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row>
    <row r="125" spans="1:33" ht="12.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row>
    <row r="126" spans="1:33" ht="12.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row>
    <row r="127" spans="1:33" ht="12.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row>
    <row r="128" spans="1:33" ht="12.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row>
    <row r="129" spans="1:33" ht="12.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row>
    <row r="130" spans="1:33" ht="12.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row>
    <row r="131" spans="1:33" ht="12.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row>
    <row r="132" spans="1:33" ht="12.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row>
    <row r="133" spans="1:33" ht="12.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row>
    <row r="134" spans="1:33" ht="12.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row>
    <row r="135" spans="1:33" ht="12.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row>
    <row r="136" spans="1:33" ht="12.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row>
    <row r="137" spans="1:33" ht="12.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row>
    <row r="138" spans="1:33" ht="12.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row>
    <row r="139" spans="1:33" ht="12.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row>
    <row r="140" spans="1:33" ht="12.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row>
    <row r="141" spans="1:33" ht="12.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row>
    <row r="142" spans="1:33" ht="12.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row>
    <row r="143" spans="1:33" ht="12.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row>
    <row r="144" spans="1:33" ht="12.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row>
    <row r="145" spans="1:33" ht="12.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row>
    <row r="146" spans="1:33" ht="12.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row>
    <row r="147" spans="1:33" ht="12.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row>
    <row r="148" spans="1:33" ht="12.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row>
    <row r="149" spans="1:33" ht="12.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row>
    <row r="150" spans="1:33" ht="12.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row>
    <row r="151" spans="1:33" ht="12.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row>
    <row r="152" spans="1:33" ht="12.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row>
    <row r="153" spans="1:33" ht="12.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row>
    <row r="154" spans="1:33" ht="12.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row>
    <row r="155" spans="1:33" ht="12.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row>
    <row r="156" spans="1:33" ht="12.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row>
    <row r="157" spans="1:33" ht="12.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row>
    <row r="158" spans="1:33" ht="12.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row>
    <row r="159" spans="1:33" ht="12.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row>
    <row r="160" spans="1:33" ht="12.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row>
    <row r="161" spans="1:33" ht="12.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row>
    <row r="162" spans="1:33" ht="12.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row>
    <row r="163" spans="1:33" ht="12.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row>
    <row r="164" spans="1:33" ht="12.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row>
    <row r="165" spans="1:33" ht="12.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row>
    <row r="166" spans="1:33" ht="12.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row>
    <row r="167" spans="1:33" ht="12.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row>
    <row r="168" spans="1:33" ht="12.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row>
    <row r="169" spans="1:33" ht="12.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row>
    <row r="170" spans="1:33" ht="12.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row>
    <row r="171" spans="1:33" ht="12.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row>
    <row r="172" spans="1:33" ht="12.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row>
    <row r="173" spans="1:33" ht="12.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row>
    <row r="174" spans="1:33" ht="12.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row>
    <row r="175" spans="1:33" ht="12.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row>
    <row r="176" spans="1:33" ht="12.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row>
    <row r="177" spans="1:33" ht="12.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row>
    <row r="178" spans="1:33" ht="12.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row>
    <row r="179" spans="1:33" ht="12.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row>
    <row r="180" spans="1:33" ht="12.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row>
    <row r="181" spans="1:33" ht="12.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row>
    <row r="182" spans="1:33" ht="12.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row>
    <row r="183" spans="1:33" ht="12.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row>
    <row r="184" spans="1:33" ht="12.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row>
    <row r="185" spans="1:33" ht="12.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row>
    <row r="186" spans="1:33" ht="12.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row>
    <row r="187" spans="1:33" ht="12.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row>
    <row r="188" spans="1:33" ht="12.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row>
    <row r="189" spans="1:33" ht="12.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row>
    <row r="190" spans="1:33" ht="12.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row>
    <row r="191" spans="1:33" ht="12.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row>
    <row r="192" spans="1:33" ht="12.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row>
    <row r="193" spans="1:33" ht="12.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row>
    <row r="194" spans="1:33" ht="12.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row>
    <row r="195" spans="1:33" ht="12.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row>
    <row r="196" spans="1:33" ht="12.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row>
    <row r="197" spans="1:33" ht="12.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row>
    <row r="198" spans="1:33" ht="12.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row>
    <row r="199" spans="1:33" ht="12.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row>
    <row r="200" spans="1:33" ht="12.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row>
    <row r="201" spans="1:33" ht="12.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row>
    <row r="202" spans="1:33" ht="12.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row>
    <row r="203" spans="1:33" ht="12.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row>
    <row r="204" spans="1:33" ht="12.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row>
    <row r="205" spans="1:33" ht="12.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row>
    <row r="206" spans="1:33" ht="12.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row>
    <row r="207" spans="1:33" ht="12.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row>
    <row r="208" spans="1:33" ht="12.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row>
    <row r="209" spans="1:33" ht="12.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row>
    <row r="210" spans="1:33" ht="12.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row>
    <row r="211" spans="1:33" ht="12.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row>
    <row r="212" spans="1:33" ht="12.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row>
    <row r="213" spans="1:33" ht="12.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row>
    <row r="214" spans="1:33" ht="12.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row>
    <row r="215" spans="1:33" ht="12.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row>
    <row r="216" spans="1:33" ht="12.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row>
    <row r="217" spans="1:33" ht="12.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row>
    <row r="218" spans="1:33" ht="12.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row>
    <row r="219" spans="1:33" ht="12.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row>
    <row r="220" spans="1:33" ht="12.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row>
    <row r="221" spans="1:33" ht="12.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row>
    <row r="222" spans="1:33" ht="12.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row>
    <row r="223" spans="1:33" ht="12.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row>
    <row r="224" spans="1:33" ht="12.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row>
    <row r="225" spans="1:33" ht="12.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row>
    <row r="226" spans="1:33" ht="12.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row>
    <row r="227" spans="1:33" ht="12.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row>
    <row r="228" spans="1:33" ht="12.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row>
    <row r="229" spans="1:33" ht="12.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row>
    <row r="230" spans="1:33" ht="12.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row>
    <row r="231" spans="1:33" ht="12.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row>
    <row r="232" spans="1:33" ht="12.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row>
    <row r="233" spans="1:33" ht="12.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row>
    <row r="234" spans="1:33" ht="12.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row>
    <row r="235" spans="1:33" ht="12.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row>
    <row r="236" spans="1:33" ht="12.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row>
    <row r="237" spans="1:33" ht="12.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row>
    <row r="238" spans="1:33" ht="12.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row>
    <row r="239" spans="1:33" ht="12.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row>
    <row r="240" spans="1:33" ht="12.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row>
    <row r="241" spans="1:33" ht="12.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row>
    <row r="242" spans="1:33" ht="12.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row>
    <row r="243" spans="1:33" ht="12.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row>
    <row r="244" spans="1:33" ht="12.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row>
    <row r="245" spans="1:33" ht="12.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row>
    <row r="246" spans="1:33" ht="12.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row>
    <row r="247" spans="1:33" ht="12.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row>
    <row r="248" spans="1:33" ht="12.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row>
    <row r="249" spans="1:33" ht="12.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row>
    <row r="250" spans="1:33" ht="12.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row>
    <row r="251" spans="1:33" ht="12.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row>
    <row r="252" spans="1:33" ht="12.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row>
    <row r="253" spans="1:33" ht="12.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row>
    <row r="254" spans="1:33" ht="12.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row>
    <row r="255" spans="1:33" ht="12.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row>
    <row r="256" spans="1:33" ht="12.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row>
    <row r="257" spans="1:33" ht="12.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row>
    <row r="258" spans="1:33" ht="12.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row>
    <row r="259" spans="1:33" ht="12.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row>
    <row r="260" spans="1:33" ht="12.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row>
    <row r="261" spans="1:33" ht="12.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row>
    <row r="262" spans="1:33" ht="12.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row>
    <row r="263" spans="1:33" ht="12.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row>
    <row r="264" spans="1:33" ht="12.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row>
    <row r="265" spans="1:33" ht="12.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row>
    <row r="266" spans="1:33" ht="12.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row>
    <row r="267" spans="1:33" ht="12.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row>
    <row r="268" spans="1:33" ht="12.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row>
    <row r="269" spans="1:33" ht="12.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row>
    <row r="270" spans="1:33" ht="12.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row>
    <row r="271" spans="1:33" ht="12.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row>
    <row r="272" spans="1:33" ht="12.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row>
    <row r="273" spans="1:33" ht="12.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row>
    <row r="274" spans="1:33" ht="12.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row>
    <row r="275" spans="1:33" ht="12.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row>
    <row r="276" spans="1:33" ht="12.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row>
    <row r="277" spans="1:33" ht="12.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row>
    <row r="278" spans="1:33" ht="12.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row>
    <row r="279" spans="1:33" ht="12.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row>
    <row r="280" spans="1:33" ht="12.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row>
    <row r="281" spans="1:33" ht="12.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row>
    <row r="282" spans="1:33" ht="12.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row>
    <row r="283" spans="1:33" ht="12.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row>
    <row r="284" spans="1:33" ht="12.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row>
    <row r="285" spans="1:33" ht="12.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row>
    <row r="286" spans="1:33" ht="12.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row>
    <row r="287" spans="1:33" ht="12.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row>
    <row r="288" spans="1:33" ht="12.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row>
    <row r="289" spans="1:33" ht="12.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row>
    <row r="290" spans="1:33" ht="12.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row>
    <row r="291" spans="1:33" ht="12.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row>
    <row r="292" spans="1:33" ht="12.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row>
    <row r="293" spans="1:33" ht="12.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row>
    <row r="294" spans="1:33" ht="12.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row>
    <row r="295" spans="1:33" ht="12.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row>
    <row r="296" spans="1:33" ht="12.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row>
    <row r="297" spans="1:33" ht="12.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row>
    <row r="298" spans="1:33" ht="12.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row>
    <row r="299" spans="1:33" ht="12.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row>
    <row r="300" spans="1:33" ht="12.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row>
    <row r="301" spans="1:33" ht="12.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row>
    <row r="302" spans="1:33" ht="12.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row>
    <row r="303" spans="1:33" ht="12.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row>
    <row r="304" spans="1:33" ht="12.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row>
    <row r="305" spans="1:33" ht="12.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row>
    <row r="306" spans="1:33" ht="12.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row>
    <row r="307" spans="1:33" ht="12.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row>
    <row r="308" spans="1:33" ht="12.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row>
    <row r="309" spans="1:33" ht="12.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row>
    <row r="310" spans="1:33" ht="12.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row>
    <row r="311" spans="1:33" ht="12.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row>
    <row r="312" spans="1:33" ht="12.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row>
    <row r="313" spans="1:33" ht="12.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row>
    <row r="314" spans="1:33" ht="12.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row>
    <row r="315" spans="1:33" ht="12.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row>
    <row r="316" spans="1:33" ht="12.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row>
    <row r="317" spans="1:33" ht="12.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row>
    <row r="318" spans="1:33" ht="12.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row>
    <row r="319" spans="1:33" ht="12.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row>
    <row r="320" spans="1:33" ht="12.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row>
    <row r="321" spans="1:33" ht="12.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row>
    <row r="322" spans="1:33" ht="12.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row>
    <row r="323" spans="1:33" ht="12.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row>
    <row r="324" spans="1:33" ht="12.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row>
    <row r="325" spans="1:33" ht="12.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row>
    <row r="326" spans="1:33" ht="12.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row>
    <row r="327" spans="1:33" ht="12.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row>
    <row r="328" spans="1:33" ht="12.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row>
    <row r="329" spans="1:33" ht="12.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row>
    <row r="330" spans="1:33" ht="12.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row>
    <row r="331" spans="1:33" ht="12.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row>
    <row r="332" spans="1:33" ht="12.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row>
    <row r="333" spans="1:33" ht="12.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row>
    <row r="334" spans="1:33" ht="12.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row>
    <row r="335" spans="1:33" ht="12.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row>
    <row r="336" spans="1:33" ht="12.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row>
    <row r="337" spans="1:33" ht="12.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row>
    <row r="338" spans="1:33" ht="12.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row>
    <row r="339" spans="1:33" ht="12.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row>
    <row r="340" spans="1:33" ht="12.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row>
    <row r="341" spans="1:33" ht="12.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row>
    <row r="342" spans="1:33" ht="12.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row>
    <row r="343" spans="1:33" ht="12.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row>
    <row r="344" spans="1:33" ht="12.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row>
    <row r="345" spans="1:33" ht="12.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row>
    <row r="346" spans="1:33" ht="12.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row>
    <row r="347" spans="1:33" ht="12.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row>
    <row r="348" spans="1:33" ht="12.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row>
    <row r="349" spans="1:33" ht="12.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row>
    <row r="350" spans="1:33" ht="12.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row>
    <row r="351" spans="1:33" ht="12.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row>
    <row r="352" spans="1:33" ht="12.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row>
    <row r="353" spans="1:33" ht="12.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row>
    <row r="354" spans="1:33" ht="12.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row>
    <row r="355" spans="1:33" ht="12.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row>
    <row r="356" spans="1:33" ht="12.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row>
    <row r="357" spans="1:33" ht="12.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row>
    <row r="358" spans="1:33" ht="12.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row>
    <row r="359" spans="1:33" ht="12.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row>
    <row r="360" spans="1:33" ht="12.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row>
    <row r="361" spans="1:33" ht="12.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row>
    <row r="362" spans="1:33" ht="12.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row>
    <row r="363" spans="1:33" ht="12.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row>
    <row r="364" spans="1:33" ht="12.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row>
    <row r="365" spans="1:33" ht="12.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row>
    <row r="366" spans="1:33" ht="12.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row>
    <row r="367" spans="1:33" ht="12.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row>
    <row r="368" spans="1:33" ht="12.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row>
    <row r="369" spans="1:33" ht="12.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row>
    <row r="370" spans="1:33" ht="12.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row>
    <row r="371" spans="1:33" ht="12.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row>
    <row r="372" spans="1:33" ht="12.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row>
    <row r="373" spans="1:33" ht="12.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row>
    <row r="374" spans="1:33" ht="12.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row>
    <row r="375" spans="1:33" ht="12.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row>
    <row r="376" spans="1:33" ht="12.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row>
    <row r="377" spans="1:33" ht="12.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row>
    <row r="378" spans="1:33" ht="12.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row>
    <row r="379" spans="1:33" ht="12.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row>
    <row r="380" spans="1:33" ht="12.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row>
    <row r="381" spans="1:33" ht="12.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row>
    <row r="382" spans="1:33" ht="12.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row>
    <row r="383" spans="1:33" ht="12.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row>
    <row r="384" spans="1:33" ht="12.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row>
    <row r="385" spans="1:33" ht="12.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row>
    <row r="386" spans="1:33" ht="12.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row>
    <row r="387" spans="1:33" ht="12.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row>
    <row r="388" spans="1:33" ht="12.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row>
    <row r="389" spans="1:33" ht="12.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row>
    <row r="390" spans="1:33" ht="12.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row>
    <row r="391" spans="1:33" ht="12.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row>
    <row r="392" spans="1:33" ht="12.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row>
    <row r="393" spans="1:33" ht="12.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row>
    <row r="394" spans="1:33" ht="12.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row>
    <row r="395" spans="1:33" ht="12.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row>
    <row r="396" spans="1:33" ht="12.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row>
    <row r="397" spans="1:33" ht="12.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row>
    <row r="398" spans="1:33" ht="12.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row>
    <row r="399" spans="1:33" ht="12.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row>
    <row r="400" spans="1:33" ht="12.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row>
    <row r="401" spans="1:33" ht="12.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row>
    <row r="402" spans="1:33" ht="12.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row>
    <row r="403" spans="1:33" ht="12.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row>
    <row r="404" spans="1:33" ht="12.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row>
    <row r="405" spans="1:33" ht="12.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row>
    <row r="406" spans="1:33" ht="12.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row>
    <row r="407" spans="1:33" ht="12.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row>
    <row r="408" spans="1:33" ht="12.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row>
    <row r="409" spans="1:33" ht="12.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row>
    <row r="410" spans="1:33" ht="12.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row>
    <row r="411" spans="1:33" ht="12.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row>
    <row r="412" spans="1:33" ht="12.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row>
    <row r="413" spans="1:33" ht="12.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row>
    <row r="414" spans="1:33" ht="12.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row>
    <row r="415" spans="1:33" ht="12.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row>
    <row r="416" spans="1:33" ht="12.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row>
    <row r="417" spans="1:33" ht="12.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row>
    <row r="418" spans="1:33" ht="12.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row>
    <row r="419" spans="1:33" ht="12.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row>
    <row r="420" spans="1:33" ht="12.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row>
    <row r="421" spans="1:33" ht="12.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row>
    <row r="422" spans="1:33" ht="12.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row>
    <row r="423" spans="1:33" ht="12.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row>
    <row r="424" spans="1:33" ht="12.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row>
    <row r="425" spans="1:33" ht="12.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row>
    <row r="426" spans="1:33" ht="12.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row>
    <row r="427" spans="1:33" ht="12.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row>
    <row r="428" spans="1:33" ht="12.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row>
    <row r="429" spans="1:33" ht="12.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row>
    <row r="430" spans="1:33" ht="12.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row>
    <row r="431" spans="1:33" ht="12.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row>
    <row r="432" spans="1:33" ht="12.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row>
    <row r="433" spans="1:33" ht="12.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row>
    <row r="434" spans="1:33" ht="12.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row>
    <row r="435" spans="1:33" ht="12.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row>
    <row r="436" spans="1:33" ht="12.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row>
    <row r="437" spans="1:33" ht="12.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row>
    <row r="438" spans="1:33" ht="12.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row>
    <row r="439" spans="1:33" ht="12.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row>
    <row r="440" spans="1:33" ht="12.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row>
    <row r="441" spans="1:33" ht="12.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row>
    <row r="442" spans="1:33" ht="12.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row>
    <row r="443" spans="1:33" ht="12.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row>
    <row r="444" spans="1:33" ht="12.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row>
    <row r="445" spans="1:33" ht="12.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row>
    <row r="446" spans="1:33" ht="12.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row>
    <row r="447" spans="1:33" ht="12.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row>
    <row r="448" spans="1:33" ht="12.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row>
    <row r="449" spans="1:33" ht="12.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row>
    <row r="450" spans="1:33" ht="12.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row>
    <row r="451" spans="1:33" ht="12.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row>
    <row r="452" spans="1:33" ht="12.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row>
    <row r="453" spans="1:33" ht="12.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row>
    <row r="454" spans="1:33" ht="12.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row>
    <row r="455" spans="1:33" ht="12.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row>
    <row r="456" spans="1:33" ht="12.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row>
    <row r="457" spans="1:33" ht="12.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row>
    <row r="458" spans="1:33" ht="12.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row>
    <row r="459" spans="1:33" ht="12.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row>
    <row r="460" spans="1:33" ht="12.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row>
    <row r="461" spans="1:33" ht="12.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row>
    <row r="462" spans="1:33" ht="12.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row>
    <row r="463" spans="1:33" ht="12.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row>
    <row r="464" spans="1:33" ht="12.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row>
    <row r="465" spans="1:33" ht="12.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row>
    <row r="466" spans="1:33" ht="12.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row>
    <row r="467" spans="1:33" ht="12.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row>
    <row r="468" spans="1:33" ht="12.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row>
    <row r="469" spans="1:33" ht="12.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row>
    <row r="470" spans="1:33" ht="12.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row>
    <row r="471" spans="1:33" ht="12.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row>
    <row r="472" spans="1:33" ht="12.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row>
    <row r="473" spans="1:33" ht="12.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row>
    <row r="474" spans="1:33" ht="12.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row>
    <row r="475" spans="1:33" ht="12.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row>
    <row r="476" spans="1:33" ht="12.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row>
    <row r="477" spans="1:33" ht="12.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row>
    <row r="478" spans="1:33" ht="12.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row>
    <row r="479" spans="1:33" ht="12.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row>
    <row r="480" spans="1:33" ht="12.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row>
    <row r="481" spans="1:33" ht="12.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row>
    <row r="482" spans="1:33" ht="12.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row>
    <row r="483" spans="1:33" ht="12.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row>
    <row r="484" spans="1:33" ht="12.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row>
    <row r="485" spans="1:33" ht="12.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row>
    <row r="486" spans="1:33" ht="12.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row>
    <row r="487" spans="1:33" ht="12.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row>
    <row r="488" spans="1:33" ht="12.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row>
    <row r="489" spans="1:33" ht="12.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row>
    <row r="490" spans="1:33" ht="12.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row>
    <row r="491" spans="1:33" ht="12.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row>
    <row r="492" spans="1:33" ht="12.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row>
    <row r="493" spans="1:33" ht="12.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row>
    <row r="494" spans="1:33" ht="12.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row>
    <row r="495" spans="1:33" ht="12.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row>
    <row r="496" spans="1:33" ht="12.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row>
    <row r="497" spans="1:33" ht="12.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row>
    <row r="498" spans="1:33" ht="12.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row>
    <row r="499" spans="1:33" ht="12.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row>
    <row r="500" spans="1:33" ht="12.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row>
    <row r="501" spans="1:33" ht="12.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row>
    <row r="502" spans="1:33" ht="12.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row>
    <row r="503" spans="1:33" ht="12.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row>
    <row r="504" spans="1:33" ht="12.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row>
    <row r="505" spans="1:33" ht="12.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row>
    <row r="506" spans="1:33" ht="12.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row>
    <row r="507" spans="1:33" ht="12.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row>
    <row r="508" spans="1:33" ht="12.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row>
    <row r="509" spans="1:33" ht="12.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row>
    <row r="510" spans="1:33" ht="12.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row>
    <row r="511" spans="1:33" ht="12.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row>
    <row r="512" spans="1:33" ht="12.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row>
    <row r="513" spans="1:33" ht="12.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row>
    <row r="514" spans="1:33" ht="12.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row>
    <row r="515" spans="1:33" ht="12.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row>
    <row r="516" spans="1:33" ht="12.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row>
    <row r="517" spans="1:33" ht="12.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row>
    <row r="518" spans="1:33" ht="12.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row>
    <row r="519" spans="1:33" ht="12.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row>
    <row r="520" spans="1:33" ht="12.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row>
    <row r="521" spans="1:33" ht="12.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row>
    <row r="522" spans="1:33" ht="12.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row>
    <row r="523" spans="1:33" ht="12.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row>
    <row r="524" spans="1:33" ht="12.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row>
    <row r="525" spans="1:33" ht="12.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row>
    <row r="526" spans="1:33" ht="12.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row>
    <row r="527" spans="1:33" ht="12.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row>
    <row r="528" spans="1:33" ht="12.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row>
    <row r="529" spans="1:33" ht="12.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row>
    <row r="530" spans="1:33" ht="12.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row>
    <row r="531" spans="1:33" ht="12.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row>
    <row r="532" spans="1:33" ht="12.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row>
    <row r="533" spans="1:33" ht="12.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row>
    <row r="534" spans="1:33" ht="12.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row>
    <row r="535" spans="1:33" ht="12.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row>
    <row r="536" spans="1:33" ht="12.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row>
    <row r="537" spans="1:33" ht="12.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row>
    <row r="538" spans="1:33" ht="12.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row>
    <row r="539" spans="1:33" ht="12.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row>
    <row r="540" spans="1:33" ht="12.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row>
    <row r="541" spans="1:33" ht="12.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row>
    <row r="542" spans="1:33" ht="12.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row>
    <row r="543" spans="1:33" ht="12.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row>
    <row r="544" spans="1:33" ht="12.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row>
    <row r="545" spans="1:33" ht="12.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row>
    <row r="546" spans="1:33" ht="12.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row>
    <row r="547" spans="1:33" ht="12.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row>
    <row r="548" spans="1:33" ht="12.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row>
    <row r="549" spans="1:33" ht="12.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row>
    <row r="550" spans="1:33" ht="12.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row>
    <row r="551" spans="1:33" ht="12.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row>
    <row r="552" spans="1:33" ht="12.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row>
    <row r="553" spans="1:33" ht="12.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row>
    <row r="554" spans="1:33" ht="12.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row>
    <row r="555" spans="1:33" ht="12.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row>
    <row r="556" spans="1:33" ht="12.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row>
    <row r="557" spans="1:33" ht="12.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row>
    <row r="558" spans="1:33" ht="12.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row>
    <row r="559" spans="1:33" ht="12.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row>
    <row r="560" spans="1:33" ht="12.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row>
    <row r="561" spans="1:33" ht="12.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row>
    <row r="562" spans="1:33" ht="12.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row>
    <row r="563" spans="1:33" ht="12.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row>
    <row r="564" spans="1:33" ht="12.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row>
    <row r="565" spans="1:33" ht="12.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row>
    <row r="566" spans="1:33" ht="12.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row>
    <row r="567" spans="1:33" ht="12.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row>
    <row r="568" spans="1:33" ht="12.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row>
    <row r="569" spans="1:33" ht="12.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row>
    <row r="570" spans="1:33" ht="12.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row>
    <row r="571" spans="1:33" ht="12.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row>
    <row r="572" spans="1:33" ht="12.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row>
    <row r="573" spans="1:33" ht="12.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row>
    <row r="574" spans="1:33" ht="12.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row>
    <row r="575" spans="1:33" ht="12.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row>
    <row r="576" spans="1:33" ht="12.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row>
    <row r="577" spans="1:33" ht="12.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row>
    <row r="578" spans="1:33" ht="12.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row>
    <row r="579" spans="1:33" ht="12.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row>
    <row r="580" spans="1:33" ht="12.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row>
    <row r="581" spans="1:33" ht="12.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row>
    <row r="582" spans="1:33" ht="12.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row>
    <row r="583" spans="1:33" ht="12.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row>
    <row r="584" spans="1:33" ht="12.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row>
    <row r="585" spans="1:33" ht="12.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row>
    <row r="586" spans="1:33" ht="12.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row>
    <row r="587" spans="1:33" ht="12.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row>
    <row r="588" spans="1:33" ht="12.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row>
    <row r="589" spans="1:33" ht="12.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row>
    <row r="590" spans="1:33" ht="12.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row>
    <row r="591" spans="1:33" ht="12.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row>
    <row r="592" spans="1:33" ht="12.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row>
    <row r="593" spans="1:33" ht="12.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row>
    <row r="594" spans="1:33" ht="12.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row>
    <row r="595" spans="1:33" ht="12.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row>
    <row r="596" spans="1:33" ht="12.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row>
    <row r="597" spans="1:33" ht="12.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row>
    <row r="598" spans="1:33" ht="12.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row>
    <row r="599" spans="1:33" ht="12.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row>
    <row r="600" spans="1:33" ht="12.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row>
    <row r="601" spans="1:33" ht="12.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row>
    <row r="602" spans="1:33" ht="12.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row>
    <row r="603" spans="1:33" ht="12.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row>
    <row r="604" spans="1:33" ht="12.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row>
    <row r="605" spans="1:33" ht="12.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row>
    <row r="606" spans="1:33" ht="12.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row>
    <row r="607" spans="1:33" ht="12.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row>
    <row r="608" spans="1:33" ht="12.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row>
    <row r="609" spans="1:33" ht="12.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row>
    <row r="610" spans="1:33" ht="12.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row>
    <row r="611" spans="1:33" ht="12.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row>
    <row r="612" spans="1:33" ht="12.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row>
    <row r="613" spans="1:33" ht="12.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row>
    <row r="614" spans="1:33" ht="12.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row>
    <row r="615" spans="1:33" ht="12.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row>
    <row r="616" spans="1:33" ht="12.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row>
    <row r="617" spans="1:33" ht="12.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row>
    <row r="618" spans="1:33" ht="12.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row>
    <row r="619" spans="1:33" ht="12.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row>
    <row r="620" spans="1:33" ht="12.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row>
    <row r="621" spans="1:33" ht="12.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row>
    <row r="622" spans="1:33" ht="12.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row>
    <row r="623" spans="1:33" ht="12.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row>
    <row r="624" spans="1:33" ht="12.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row>
    <row r="625" spans="1:33" ht="12.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row>
    <row r="626" spans="1:33" ht="12.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row>
    <row r="627" spans="1:33" ht="12.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row>
    <row r="628" spans="1:33" ht="12.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row>
    <row r="629" spans="1:33" ht="12.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row>
    <row r="630" spans="1:33" ht="12.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row>
    <row r="631" spans="1:33" ht="12.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row>
    <row r="632" spans="1:33" ht="12.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row>
    <row r="633" spans="1:33" ht="12.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row>
    <row r="634" spans="1:33" ht="12.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row>
    <row r="635" spans="1:33" ht="12.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row>
    <row r="636" spans="1:33" ht="12.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row>
    <row r="637" spans="1:33" ht="12.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row>
    <row r="638" spans="1:33" ht="12.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row>
    <row r="639" spans="1:33" ht="12.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row>
    <row r="640" spans="1:33" ht="12.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row>
    <row r="641" spans="1:33" ht="12.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row>
    <row r="642" spans="1:33" ht="12.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row>
    <row r="643" spans="1:33" ht="12.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row>
    <row r="644" spans="1:33" ht="12.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row>
    <row r="645" spans="1:33" ht="12.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row>
    <row r="646" spans="1:33" ht="12.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row>
    <row r="647" spans="1:33" ht="12.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row>
    <row r="648" spans="1:33" ht="12.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row>
    <row r="649" spans="1:33" ht="12.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row>
    <row r="650" spans="1:33" ht="12.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row>
    <row r="651" spans="1:33" ht="12.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row>
    <row r="652" spans="1:33" ht="12.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row>
    <row r="653" spans="1:33" ht="12.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row>
    <row r="654" spans="1:33" ht="12.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row>
    <row r="655" spans="1:33" ht="12.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row>
    <row r="656" spans="1:33" ht="12.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row>
    <row r="657" spans="1:33" ht="12.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row>
    <row r="658" spans="1:33" ht="12.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row>
    <row r="659" spans="1:33" ht="12.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row>
    <row r="660" spans="1:33" ht="12.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row>
    <row r="661" spans="1:33" ht="12.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row>
    <row r="662" spans="1:33" ht="12.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row>
    <row r="663" spans="1:33" ht="12.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row>
    <row r="664" spans="1:33" ht="12.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row>
    <row r="665" spans="1:33" ht="12.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row>
    <row r="666" spans="1:33" ht="12.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row>
    <row r="667" spans="1:33" ht="12.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row>
    <row r="668" spans="1:33" ht="12.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row>
    <row r="669" spans="1:33" ht="12.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row>
    <row r="670" spans="1:33" ht="12.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row>
    <row r="671" spans="1:33" ht="12.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row>
    <row r="672" spans="1:33" ht="12.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row>
    <row r="673" spans="1:33" ht="12.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row>
    <row r="674" spans="1:33" ht="12.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row>
    <row r="675" spans="1:33" ht="12.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row>
    <row r="676" spans="1:33" ht="12.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row>
    <row r="677" spans="1:33" ht="12.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row>
    <row r="678" spans="1:33" ht="12.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row>
    <row r="679" spans="1:33" ht="12.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row>
    <row r="680" spans="1:33" ht="12.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row>
    <row r="681" spans="1:33" ht="12.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row>
    <row r="682" spans="1:33" ht="12.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row>
    <row r="683" spans="1:33" ht="12.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row>
    <row r="684" spans="1:33" ht="12.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row>
    <row r="685" spans="1:33" ht="12.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row>
    <row r="686" spans="1:33" ht="12.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row>
    <row r="687" spans="1:33" ht="12.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row>
    <row r="688" spans="1:33" ht="12.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row>
    <row r="689" spans="1:33" ht="12.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row>
    <row r="690" spans="1:33" ht="12.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row>
    <row r="691" spans="1:33" ht="12.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row>
    <row r="692" spans="1:33" ht="12.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row>
    <row r="693" spans="1:33" ht="12.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row>
    <row r="694" spans="1:33" ht="12.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row>
    <row r="695" spans="1:33" ht="12.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row>
    <row r="696" spans="1:33" ht="12.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row>
    <row r="697" spans="1:33" ht="12.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row>
    <row r="698" spans="1:33" ht="12.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row>
    <row r="699" spans="1:33" ht="12.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row>
    <row r="700" spans="1:33" ht="12.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row>
    <row r="701" spans="1:33" ht="12.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row>
    <row r="702" spans="1:33" ht="12.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row>
    <row r="703" spans="1:33" ht="12.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row>
    <row r="704" spans="1:33" ht="12.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row>
    <row r="705" spans="1:33" ht="12.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row>
    <row r="706" spans="1:33" ht="12.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row>
    <row r="707" spans="1:33" ht="12.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row>
    <row r="708" spans="1:33" ht="12.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row>
    <row r="709" spans="1:33" ht="12.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row>
    <row r="710" spans="1:33" ht="12.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row>
    <row r="711" spans="1:33" ht="12.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row>
    <row r="712" spans="1:33" ht="12.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row>
    <row r="713" spans="1:33" ht="12.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row>
    <row r="714" spans="1:33" ht="12.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row>
    <row r="715" spans="1:33" ht="12.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row>
    <row r="716" spans="1:33" ht="12.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row>
    <row r="717" spans="1:33" ht="12.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row>
    <row r="718" spans="1:33" ht="12.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row>
    <row r="719" spans="1:33" ht="12.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row>
    <row r="720" spans="1:33" ht="12.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row>
    <row r="721" spans="1:33" ht="12.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row>
    <row r="722" spans="1:33" ht="12.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row>
    <row r="723" spans="1:33" ht="12.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row>
    <row r="724" spans="1:33" ht="12.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row>
    <row r="725" spans="1:33" ht="12.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row>
    <row r="726" spans="1:33" ht="12.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row>
    <row r="727" spans="1:33" ht="12.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row>
    <row r="728" spans="1:33" ht="12.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row>
    <row r="729" spans="1:33" ht="12.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row>
    <row r="730" spans="1:33" ht="12.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row>
    <row r="731" spans="1:33" ht="12.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row>
    <row r="732" spans="1:33" ht="12.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row>
    <row r="733" spans="1:33" ht="12.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row>
    <row r="734" spans="1:33" ht="12.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row>
    <row r="735" spans="1:33" ht="12.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row>
    <row r="736" spans="1:33" ht="12.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row>
    <row r="737" spans="1:33" ht="12.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row>
    <row r="738" spans="1:33" ht="12.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row>
    <row r="739" spans="1:33" ht="12.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row>
    <row r="740" spans="1:33" ht="12.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row>
    <row r="741" spans="1:33" ht="12.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row>
    <row r="742" spans="1:33" ht="12.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row>
    <row r="743" spans="1:33" ht="12.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row>
    <row r="744" spans="1:33" ht="12.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row>
    <row r="745" spans="1:33" ht="12.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row>
    <row r="746" spans="1:33" ht="12.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row>
    <row r="747" spans="1:33" ht="12.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row>
    <row r="748" spans="1:33" ht="12.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row>
    <row r="749" spans="1:33" ht="12.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row>
    <row r="750" spans="1:33" ht="12.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row>
    <row r="751" spans="1:33" ht="12.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row>
    <row r="752" spans="1:33" ht="12.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row>
    <row r="753" spans="1:33" ht="12.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row>
    <row r="754" spans="1:33" ht="12.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row>
    <row r="755" spans="1:33" ht="12.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row>
    <row r="756" spans="1:33" ht="12.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row>
    <row r="757" spans="1:33" ht="12.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row>
    <row r="758" spans="1:33" ht="12.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row>
    <row r="759" spans="1:33" ht="12.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row>
    <row r="760" spans="1:33" ht="12.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row>
    <row r="761" spans="1:33" ht="12.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row>
    <row r="762" spans="1:33" ht="12.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row>
    <row r="763" spans="1:33" ht="12.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row>
    <row r="764" spans="1:33" ht="12.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row>
    <row r="765" spans="1:33" ht="12.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row>
    <row r="766" spans="1:33" ht="12.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row>
    <row r="767" spans="1:33" ht="12.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row>
    <row r="768" spans="1:33" ht="12.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row>
    <row r="769" spans="1:33" ht="12.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row>
    <row r="770" spans="1:33" ht="12.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row>
    <row r="771" spans="1:33" ht="12.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row>
    <row r="772" spans="1:33" ht="12.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row>
    <row r="773" spans="1:33" ht="12.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row>
    <row r="774" spans="1:33" ht="12.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row>
    <row r="775" spans="1:33" ht="12.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row>
    <row r="776" spans="1:33" ht="12.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row>
    <row r="777" spans="1:33" ht="12.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row>
    <row r="778" spans="1:33" ht="12.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row>
    <row r="779" spans="1:33" ht="12.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row>
    <row r="780" spans="1:33" ht="12.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row>
    <row r="781" spans="1:33" ht="12.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row>
    <row r="782" spans="1:33" ht="12.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row>
    <row r="783" spans="1:33" ht="12.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row>
    <row r="784" spans="1:33" ht="12.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row>
    <row r="785" spans="1:33" ht="12.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row>
    <row r="786" spans="1:33" ht="12.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row>
    <row r="787" spans="1:33" ht="12.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row>
    <row r="788" spans="1:33" ht="12.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row>
    <row r="789" spans="1:33" ht="12.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row>
    <row r="790" spans="1:33" ht="12.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row>
    <row r="791" spans="1:33" ht="12.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row>
    <row r="792" spans="1:33" ht="12.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row>
    <row r="793" spans="1:33" ht="12.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row>
    <row r="794" spans="1:33" ht="12.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row>
    <row r="795" spans="1:33" ht="12.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row>
    <row r="796" spans="1:33" ht="12.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row>
    <row r="797" spans="1:33" ht="12.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row>
    <row r="798" spans="1:33" ht="12.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row>
    <row r="799" spans="1:33" ht="12.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row>
    <row r="800" spans="1:33" ht="12.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row>
    <row r="801" spans="1:33" ht="12.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row>
    <row r="802" spans="1:33" ht="12.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row>
    <row r="803" spans="1:33" ht="12.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row>
    <row r="804" spans="1:33" ht="12.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row>
    <row r="805" spans="1:33" ht="12.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row>
    <row r="806" spans="1:33" ht="12.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row>
    <row r="807" spans="1:33" ht="12.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row>
    <row r="808" spans="1:33" ht="12.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row>
    <row r="809" spans="1:33" ht="12.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row>
    <row r="810" spans="1:33" ht="12.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row>
    <row r="811" spans="1:33" ht="12.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row>
    <row r="812" spans="1:33" ht="12.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row>
    <row r="813" spans="1:33" ht="12.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row>
    <row r="814" spans="1:33" ht="12.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row>
    <row r="815" spans="1:33" ht="12.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row>
    <row r="816" spans="1:33" ht="12.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row>
    <row r="817" spans="1:33" ht="12.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row>
    <row r="818" spans="1:33" ht="12.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row>
    <row r="819" spans="1:33" ht="12.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row>
    <row r="820" spans="1:33" ht="12.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row>
    <row r="821" spans="1:33" ht="12.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row>
    <row r="822" spans="1:33" ht="12.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row>
    <row r="823" spans="1:33" ht="12.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row>
    <row r="824" spans="1:33" ht="12.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row>
    <row r="825" spans="1:33" ht="12.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row>
    <row r="826" spans="1:33" ht="12.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row>
    <row r="827" spans="1:33" ht="12.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row>
    <row r="828" spans="1:33" ht="12.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row>
    <row r="829" spans="1:33" ht="12.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row>
    <row r="830" spans="1:33" ht="12.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row>
    <row r="831" spans="1:33" ht="12.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row>
    <row r="832" spans="1:33" ht="12.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row>
    <row r="833" spans="1:33" ht="12.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row>
    <row r="834" spans="1:33" ht="12.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row>
    <row r="835" spans="1:33" ht="12.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row>
    <row r="836" spans="1:33" ht="12.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row>
    <row r="837" spans="1:33" ht="12.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row>
    <row r="838" spans="1:33" ht="12.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row>
    <row r="839" spans="1:33" ht="12.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row>
    <row r="840" spans="1:33" ht="12.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row>
    <row r="841" spans="1:33" ht="12.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row>
    <row r="842" spans="1:33" ht="12.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row>
    <row r="843" spans="1:33" ht="12.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row>
    <row r="844" spans="1:33" ht="12.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row>
    <row r="845" spans="1:33" ht="12.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row>
    <row r="846" spans="1:33" ht="12.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row>
    <row r="847" spans="1:33" ht="12.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row>
    <row r="848" spans="1:33" ht="12.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row>
    <row r="849" spans="1:33" ht="12.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row>
    <row r="850" spans="1:33" ht="12.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row>
    <row r="851" spans="1:33" ht="12.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row>
    <row r="852" spans="1:33" ht="12.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row>
    <row r="853" spans="1:33" ht="12.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row>
    <row r="854" spans="1:33" ht="12.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row>
    <row r="855" spans="1:33" ht="12.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row>
    <row r="856" spans="1:33" ht="12.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row>
    <row r="857" spans="1:33" ht="12.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row>
    <row r="858" spans="1:33" ht="12.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row>
    <row r="859" spans="1:33" ht="12.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row>
    <row r="860" spans="1:33" ht="12.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row>
    <row r="861" spans="1:33" ht="12.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row>
    <row r="862" spans="1:33" ht="12.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row>
    <row r="863" spans="1:33" ht="12.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row>
    <row r="864" spans="1:33" ht="12.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row>
    <row r="865" spans="1:33" ht="12.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row>
    <row r="866" spans="1:33" ht="12.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row>
    <row r="867" spans="1:33" ht="12.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row>
    <row r="868" spans="1:33" ht="12.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row>
    <row r="869" spans="1:33" ht="12.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row>
    <row r="870" spans="1:33" ht="12.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row>
    <row r="871" spans="1:33" ht="12.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row>
    <row r="872" spans="1:33" ht="12.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row>
    <row r="873" spans="1:33" ht="12.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row>
    <row r="874" spans="1:33" ht="12.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row>
    <row r="875" spans="1:33" ht="12.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row>
    <row r="876" spans="1:33" ht="12.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row>
    <row r="877" spans="1:33" ht="12.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row>
    <row r="878" spans="1:33" ht="12.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row>
    <row r="879" spans="1:33" ht="12.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row>
    <row r="880" spans="1:33" ht="12.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row>
    <row r="881" spans="1:33" ht="12.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row>
    <row r="882" spans="1:33" ht="12.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row>
    <row r="883" spans="1:33" ht="12.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row>
    <row r="884" spans="1:33" ht="12.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row>
    <row r="885" spans="1:33" ht="12.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row>
    <row r="886" spans="1:33" ht="12.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row>
    <row r="887" spans="1:33" ht="12.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row>
    <row r="888" spans="1:33" ht="12.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row>
    <row r="889" spans="1:33" ht="12.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row>
    <row r="890" spans="1:33" ht="12.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row>
    <row r="891" spans="1:33" ht="12.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row>
    <row r="892" spans="1:33" ht="12.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row>
    <row r="893" spans="1:33" ht="12.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row>
    <row r="894" spans="1:33" ht="12.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row>
    <row r="895" spans="1:33" ht="12.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row>
    <row r="896" spans="1:33" ht="12.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row>
    <row r="897" spans="1:33" ht="12.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row>
    <row r="898" spans="1:33" ht="12.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row>
    <row r="899" spans="1:33" ht="12.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row>
    <row r="900" spans="1:33" ht="12.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row>
    <row r="901" spans="1:33" ht="12.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row>
    <row r="902" spans="1:33" ht="12.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row>
    <row r="903" spans="1:33" ht="12.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row>
    <row r="904" spans="1:33" ht="12.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row>
    <row r="905" spans="1:33" ht="12.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row>
    <row r="906" spans="1:33" ht="12.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row>
    <row r="907" spans="1:33" ht="12.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row>
    <row r="908" spans="1:33" ht="12.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row>
    <row r="909" spans="1:33" ht="12.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row>
    <row r="910" spans="1:33" ht="12.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row>
    <row r="911" spans="1:33" ht="12.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row>
    <row r="912" spans="1:33" ht="12.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row>
    <row r="913" spans="1:33" ht="12.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row>
    <row r="914" spans="1:33" ht="12.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row>
    <row r="915" spans="1:33" ht="12.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row>
    <row r="916" spans="1:33" ht="12.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row>
    <row r="917" spans="1:33" ht="12.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row>
    <row r="918" spans="1:33" ht="12.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row>
    <row r="919" spans="1:33" ht="12.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row>
    <row r="920" spans="1:33" ht="12.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row>
    <row r="921" spans="1:33" ht="12.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row>
    <row r="922" spans="1:33" ht="12.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row>
    <row r="923" spans="1:33" ht="12.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row>
    <row r="924" spans="1:33" ht="12.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row>
    <row r="925" spans="1:33" ht="12.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row>
    <row r="926" spans="1:33" ht="12.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row>
    <row r="927" spans="1:33" ht="12.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row>
    <row r="928" spans="1:33" ht="12.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row>
    <row r="929" spans="1:33" ht="12.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row>
    <row r="930" spans="1:33" ht="12.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row>
    <row r="931" spans="1:33" ht="12.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row>
    <row r="932" spans="1:33" ht="12.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row>
    <row r="933" spans="1:33" ht="12.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row>
    <row r="934" spans="1:33" ht="12.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row>
    <row r="935" spans="1:33" ht="12.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row>
    <row r="936" spans="1:33" ht="12.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row>
    <row r="937" spans="1:33" ht="12.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row>
    <row r="938" spans="1:33" ht="12.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row>
    <row r="939" spans="1:33" ht="12.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row>
    <row r="940" spans="1:33" ht="12.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row>
    <row r="941" spans="1:33" ht="12.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row>
    <row r="942" spans="1:33" ht="12.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row>
    <row r="943" spans="1:33" ht="12.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row>
    <row r="944" spans="1:33" ht="12.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row>
    <row r="945" spans="1:33" ht="12.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row>
    <row r="946" spans="1:33" ht="12.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row>
    <row r="947" spans="1:33" ht="12.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row>
    <row r="948" spans="1:33" ht="12.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row>
    <row r="949" spans="1:33" ht="12.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row>
    <row r="950" spans="1:33" ht="12.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row>
    <row r="951" spans="1:33" ht="12.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row>
    <row r="952" spans="1:33" ht="12.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row>
    <row r="953" spans="1:33" ht="12.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row>
    <row r="954" spans="1:33" ht="12.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row>
    <row r="955" spans="1:33" ht="12.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row>
    <row r="956" spans="1:33" ht="12.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row>
    <row r="957" spans="1:33" ht="12.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row>
    <row r="958" spans="1:33" ht="12.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row>
    <row r="959" spans="1:33" ht="12.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row>
    <row r="960" spans="1:33" ht="12.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row>
    <row r="961" spans="1:33" ht="12.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row>
    <row r="962" spans="1:33" ht="12.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row>
    <row r="963" spans="1:33" ht="12.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row>
    <row r="964" spans="1:33" ht="12.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row>
    <row r="965" spans="1:33" ht="12.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row>
    <row r="966" spans="1:33" ht="12.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row>
    <row r="967" spans="1:33" ht="12.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row>
    <row r="968" spans="1:33" ht="12.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row>
    <row r="969" spans="1:33" ht="12.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row>
    <row r="970" spans="1:33" ht="12.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row>
    <row r="971" spans="1:33" ht="12.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row>
    <row r="972" spans="1:33" ht="12.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row>
    <row r="973" spans="1:33" ht="12.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row>
    <row r="974" spans="1:33" ht="12.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row>
    <row r="975" spans="1:33" ht="12.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row>
    <row r="976" spans="1:33" ht="12.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row>
    <row r="977" spans="1:33" ht="12.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row>
    <row r="978" spans="1:33" ht="12.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row>
    <row r="979" spans="1:33" ht="12.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row>
    <row r="980" spans="1:33" ht="12.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row>
    <row r="981" spans="1:33" ht="12.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row>
    <row r="982" spans="1:33" ht="12.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row>
    <row r="983" spans="1:33" ht="12.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row>
    <row r="984" spans="1:33" ht="12.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row>
    <row r="985" spans="1:33" ht="12.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row>
    <row r="986" spans="1:33" ht="12.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row>
    <row r="987" spans="1:33" ht="12.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row>
    <row r="988" spans="1:33" ht="12.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row>
    <row r="989" spans="1:33" ht="12.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row>
    <row r="990" spans="1:33" ht="12.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row>
    <row r="991" spans="1:33" ht="12.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row>
    <row r="992" spans="1:33" ht="12.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row>
    <row r="993" spans="1:33" ht="12.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row>
    <row r="994" spans="1:33" ht="12.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row>
    <row r="995" spans="1:33" ht="12.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row>
    <row r="996" spans="1:33" ht="12.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row>
    <row r="997" spans="1:33" ht="12.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row>
    <row r="998" spans="1:33" ht="12.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row>
    <row r="999" spans="1:33" ht="12.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row>
    <row r="1000" spans="1:33" ht="12.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row>
    <row r="1001" spans="1:33" ht="12.75" customHeight="1" x14ac:dyDescent="0.3">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row>
    <row r="1002" spans="1:33" ht="12.75" customHeight="1" x14ac:dyDescent="0.3">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row>
    <row r="1003" spans="1:33" ht="12.75" customHeight="1" x14ac:dyDescent="0.3">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c r="AG1003" s="7"/>
    </row>
    <row r="1004" spans="1:33" ht="12.75" customHeight="1" x14ac:dyDescent="0.3">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c r="AG1004" s="7"/>
    </row>
    <row r="1005" spans="1:33" ht="12.75" customHeight="1" x14ac:dyDescent="0.3">
      <c r="A1005" s="7"/>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c r="AG1005" s="7"/>
    </row>
  </sheetData>
  <mergeCells count="33">
    <mergeCell ref="B44:M46"/>
    <mergeCell ref="E30:I30"/>
    <mergeCell ref="E31:I31"/>
    <mergeCell ref="E32:I32"/>
    <mergeCell ref="E33:I33"/>
    <mergeCell ref="E34:I34"/>
    <mergeCell ref="E36:I36"/>
    <mergeCell ref="E37:I37"/>
    <mergeCell ref="E28:I28"/>
    <mergeCell ref="E38:I38"/>
    <mergeCell ref="E39:I39"/>
    <mergeCell ref="E40:I40"/>
    <mergeCell ref="E41:I41"/>
    <mergeCell ref="E23:I23"/>
    <mergeCell ref="E24:I24"/>
    <mergeCell ref="E25:I25"/>
    <mergeCell ref="E26:I26"/>
    <mergeCell ref="E27:I27"/>
    <mergeCell ref="E17:I17"/>
    <mergeCell ref="E18:I18"/>
    <mergeCell ref="E19:I19"/>
    <mergeCell ref="E20:I20"/>
    <mergeCell ref="E22:I22"/>
    <mergeCell ref="E12:I12"/>
    <mergeCell ref="E13:I13"/>
    <mergeCell ref="E14:I14"/>
    <mergeCell ref="E15:I15"/>
    <mergeCell ref="E16:I16"/>
    <mergeCell ref="B2:M3"/>
    <mergeCell ref="B4:M4"/>
    <mergeCell ref="B5:M6"/>
    <mergeCell ref="E7:I7"/>
    <mergeCell ref="E8:I10"/>
  </mergeCells>
  <hyperlinks>
    <hyperlink ref="B1" location="Welcome!A1" display="Welcome" xr:uid="{00000000-0004-0000-0100-000000000000}"/>
    <hyperlink ref="C1" location="Dashboard!A1" display="Dashboard" xr:uid="{00000000-0004-0000-0100-000001000000}"/>
    <hyperlink ref="D1" location="Instructions!A1" display="Instructions" xr:uid="{00000000-0004-0000-0100-000002000000}"/>
    <hyperlink ref="E1" location="Project!A1" display="Project" xr:uid="{00000000-0004-0000-0100-000003000000}"/>
    <hyperlink ref="F1" location="Materials!A1" display="Materials" xr:uid="{00000000-0004-0000-0100-000004000000}"/>
    <hyperlink ref="G1" location="Labour!A1" display="Labour" xr:uid="{00000000-0004-0000-0100-000005000000}"/>
    <hyperlink ref="H1" location="Equipment!A1" display="Equipment" xr:uid="{00000000-0004-0000-0100-000006000000}"/>
    <hyperlink ref="I1" location="Overheads!A1" display="Overheads" xr:uid="{00000000-0004-0000-0100-000007000000}"/>
    <hyperlink ref="J1" location="'Risk &amp; Cont'!A1" display="Risk &amp; Cont" xr:uid="{00000000-0004-0000-0100-000008000000}"/>
    <hyperlink ref="K1" location="Money!A1" display="Money" xr:uid="{00000000-0004-0000-0100-000009000000}"/>
    <hyperlink ref="L1" location="Proposal!A1" display="Proposal" xr:uid="{00000000-0004-0000-0100-00000A000000}"/>
    <hyperlink ref="M1" location="Settings!A1" display="Settings" xr:uid="{00000000-0004-0000-0100-00000B000000}"/>
  </hyperlinks>
  <pageMargins left="0.75" right="0.75" top="1" bottom="1"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00"/>
  <sheetViews>
    <sheetView workbookViewId="0">
      <selection activeCell="G1" sqref="G1"/>
    </sheetView>
  </sheetViews>
  <sheetFormatPr defaultColWidth="12.6640625" defaultRowHeight="15" customHeight="1" x14ac:dyDescent="0.25"/>
  <cols>
    <col min="1" max="26" width="13.77734375" customWidth="1"/>
    <col min="27" max="29" width="15.109375" customWidth="1"/>
    <col min="30" max="33" width="8.77734375" customWidth="1"/>
  </cols>
  <sheetData>
    <row r="1" spans="1:33"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row>
    <row r="2" spans="1:33" ht="12.75" customHeight="1" x14ac:dyDescent="0.3">
      <c r="B2" s="106"/>
      <c r="C2" s="94"/>
      <c r="D2" s="94"/>
      <c r="E2" s="94"/>
      <c r="F2" s="94"/>
      <c r="G2" s="94"/>
      <c r="H2" s="94"/>
      <c r="I2" s="94"/>
      <c r="J2" s="94"/>
      <c r="K2" s="94"/>
      <c r="L2" s="94"/>
      <c r="M2" s="94"/>
      <c r="N2" s="7"/>
      <c r="O2" s="7"/>
      <c r="P2" s="7"/>
      <c r="Q2" s="7"/>
      <c r="R2" s="7"/>
      <c r="S2" s="7"/>
      <c r="T2" s="7"/>
      <c r="U2" s="7"/>
      <c r="V2" s="7"/>
      <c r="W2" s="7"/>
      <c r="X2" s="7"/>
      <c r="Y2" s="7"/>
      <c r="Z2" s="7"/>
      <c r="AA2" s="7"/>
      <c r="AB2" s="7"/>
      <c r="AC2" s="7"/>
      <c r="AD2" s="7"/>
      <c r="AE2" s="7"/>
      <c r="AF2" s="7"/>
      <c r="AG2" s="7"/>
    </row>
    <row r="3" spans="1:33" ht="12.75" customHeight="1" x14ac:dyDescent="0.3">
      <c r="B3" s="94"/>
      <c r="C3" s="94"/>
      <c r="D3" s="94"/>
      <c r="E3" s="94"/>
      <c r="F3" s="94"/>
      <c r="G3" s="94"/>
      <c r="H3" s="94"/>
      <c r="I3" s="94"/>
      <c r="J3" s="94"/>
      <c r="K3" s="94"/>
      <c r="L3" s="94"/>
      <c r="M3" s="94"/>
      <c r="N3" s="7"/>
      <c r="O3" s="7"/>
      <c r="P3" s="7"/>
      <c r="Q3" s="7"/>
      <c r="R3" s="7"/>
      <c r="S3" s="7"/>
      <c r="T3" s="7"/>
      <c r="U3" s="7"/>
      <c r="V3" s="7"/>
      <c r="W3" s="7"/>
      <c r="X3" s="7"/>
      <c r="Y3" s="7"/>
      <c r="Z3" s="7"/>
      <c r="AA3" s="7"/>
      <c r="AB3" s="7"/>
      <c r="AC3" s="7"/>
      <c r="AD3" s="7"/>
      <c r="AE3" s="7"/>
      <c r="AF3" s="7"/>
      <c r="AG3" s="7"/>
    </row>
    <row r="4" spans="1:33" ht="27.75" customHeight="1" x14ac:dyDescent="0.3">
      <c r="B4" s="107" t="s">
        <v>48</v>
      </c>
      <c r="C4" s="108"/>
      <c r="D4" s="108"/>
      <c r="E4" s="108"/>
      <c r="F4" s="108"/>
      <c r="G4" s="108"/>
      <c r="H4" s="108"/>
      <c r="I4" s="108"/>
      <c r="J4" s="108"/>
      <c r="K4" s="108"/>
      <c r="L4" s="108"/>
      <c r="M4" s="109"/>
      <c r="N4" s="7"/>
      <c r="O4" s="7"/>
      <c r="P4" s="7"/>
      <c r="Q4" s="7"/>
      <c r="R4" s="7"/>
      <c r="S4" s="7"/>
      <c r="T4" s="7"/>
      <c r="U4" s="7"/>
      <c r="V4" s="7"/>
      <c r="W4" s="7"/>
      <c r="X4" s="7"/>
      <c r="Y4" s="7"/>
      <c r="Z4" s="7"/>
      <c r="AA4" s="7"/>
      <c r="AB4" s="7"/>
      <c r="AC4" s="7"/>
      <c r="AD4" s="7"/>
      <c r="AE4" s="7"/>
      <c r="AF4" s="7"/>
      <c r="AG4" s="7"/>
    </row>
    <row r="5" spans="1:33" ht="12.75" customHeight="1" x14ac:dyDescent="0.3">
      <c r="B5" s="106"/>
      <c r="C5" s="94"/>
      <c r="D5" s="94"/>
      <c r="E5" s="94"/>
      <c r="F5" s="94"/>
      <c r="G5" s="94"/>
      <c r="H5" s="94"/>
      <c r="I5" s="94"/>
      <c r="J5" s="94"/>
      <c r="K5" s="94"/>
      <c r="L5" s="94"/>
      <c r="M5" s="94"/>
      <c r="N5" s="7"/>
      <c r="O5" s="9"/>
      <c r="P5" s="7"/>
      <c r="Q5" s="7"/>
      <c r="R5" s="7"/>
      <c r="S5" s="7"/>
      <c r="T5" s="7"/>
      <c r="U5" s="7"/>
      <c r="V5" s="7"/>
      <c r="W5" s="7"/>
      <c r="X5" s="7"/>
      <c r="Y5" s="7"/>
      <c r="Z5" s="7"/>
      <c r="AA5" s="7"/>
      <c r="AB5" s="7"/>
      <c r="AC5" s="7"/>
      <c r="AD5" s="7"/>
      <c r="AE5" s="7"/>
      <c r="AF5" s="7"/>
      <c r="AG5" s="7"/>
    </row>
    <row r="6" spans="1:33" ht="12.75" customHeight="1" x14ac:dyDescent="0.3">
      <c r="B6" s="94"/>
      <c r="C6" s="94"/>
      <c r="D6" s="94"/>
      <c r="E6" s="94"/>
      <c r="F6" s="94"/>
      <c r="G6" s="94"/>
      <c r="H6" s="94"/>
      <c r="I6" s="94"/>
      <c r="J6" s="94"/>
      <c r="K6" s="94"/>
      <c r="L6" s="94"/>
      <c r="M6" s="94"/>
      <c r="N6" s="7"/>
      <c r="O6" s="10"/>
      <c r="P6" s="10"/>
      <c r="Q6" s="10"/>
      <c r="R6" s="7"/>
      <c r="S6" s="7"/>
      <c r="T6" s="7"/>
      <c r="U6" s="7"/>
      <c r="V6" s="7"/>
      <c r="W6" s="7"/>
      <c r="X6" s="7"/>
      <c r="Y6" s="7"/>
      <c r="Z6" s="7"/>
      <c r="AA6" s="7"/>
      <c r="AB6" s="7"/>
      <c r="AC6" s="7"/>
      <c r="AD6" s="7"/>
      <c r="AE6" s="7"/>
      <c r="AF6" s="7"/>
      <c r="AG6" s="7"/>
    </row>
    <row r="7" spans="1:33" ht="12.75" customHeight="1" x14ac:dyDescent="0.3">
      <c r="A7" s="7"/>
      <c r="B7" s="121" t="s">
        <v>49</v>
      </c>
      <c r="C7" s="112"/>
      <c r="D7" s="113"/>
      <c r="E7" s="7"/>
      <c r="F7" s="121" t="s">
        <v>50</v>
      </c>
      <c r="G7" s="112"/>
      <c r="H7" s="112"/>
      <c r="I7" s="113"/>
      <c r="J7" s="7"/>
      <c r="K7" s="121" t="s">
        <v>51</v>
      </c>
      <c r="L7" s="112"/>
      <c r="M7" s="113"/>
      <c r="N7" s="7"/>
      <c r="O7" s="7"/>
      <c r="P7" s="7"/>
      <c r="Q7" s="7"/>
      <c r="R7" s="7"/>
      <c r="S7" s="7"/>
      <c r="T7" s="7"/>
      <c r="U7" s="7"/>
      <c r="V7" s="7"/>
      <c r="W7" s="7"/>
      <c r="X7" s="7"/>
      <c r="Y7" s="7"/>
      <c r="Z7" s="7"/>
      <c r="AA7" s="7"/>
      <c r="AB7" s="7"/>
      <c r="AC7" s="7"/>
      <c r="AD7" s="7"/>
      <c r="AE7" s="7"/>
      <c r="AF7" s="7"/>
      <c r="AG7" s="7"/>
    </row>
    <row r="8" spans="1:33" ht="12.75" customHeight="1" x14ac:dyDescent="0.3">
      <c r="A8" s="7"/>
      <c r="B8" s="119" t="s">
        <v>52</v>
      </c>
      <c r="C8" s="113"/>
      <c r="D8" s="11" t="s">
        <v>53</v>
      </c>
      <c r="E8" s="7"/>
      <c r="F8" s="119" t="s">
        <v>54</v>
      </c>
      <c r="G8" s="113"/>
      <c r="H8" s="11" t="s">
        <v>53</v>
      </c>
      <c r="I8" s="11" t="s">
        <v>55</v>
      </c>
      <c r="J8" s="7"/>
      <c r="K8" s="119" t="s">
        <v>52</v>
      </c>
      <c r="L8" s="113"/>
      <c r="M8" s="11" t="s">
        <v>53</v>
      </c>
      <c r="N8" s="7"/>
      <c r="O8" s="7"/>
      <c r="P8" s="7"/>
      <c r="Q8" s="7"/>
      <c r="R8" s="7"/>
      <c r="S8" s="7"/>
      <c r="T8" s="7"/>
      <c r="U8" s="7"/>
      <c r="V8" s="7"/>
      <c r="W8" s="7"/>
      <c r="X8" s="7"/>
      <c r="Y8" s="7"/>
      <c r="Z8" s="7"/>
      <c r="AA8" s="7"/>
      <c r="AB8" s="7"/>
      <c r="AC8" s="7"/>
      <c r="AD8" s="7"/>
      <c r="AE8" s="7"/>
      <c r="AF8" s="7"/>
      <c r="AG8" s="7"/>
    </row>
    <row r="9" spans="1:33" ht="12.75" customHeight="1" x14ac:dyDescent="0.3">
      <c r="A9" s="7"/>
      <c r="B9" s="122" t="s">
        <v>4</v>
      </c>
      <c r="C9" s="109"/>
      <c r="D9" s="12">
        <f>COUNTA(Materials!D9:D109)</f>
        <v>6</v>
      </c>
      <c r="E9" s="7"/>
      <c r="F9" s="120" t="s">
        <v>56</v>
      </c>
      <c r="G9" s="109"/>
      <c r="H9" s="13">
        <f>SUMIFS(Money!L9:L108,Money!K9:K108,"In",Money!M9:M108,"Paid")</f>
        <v>0</v>
      </c>
      <c r="I9" s="13">
        <f>D17-H9</f>
        <v>21519</v>
      </c>
      <c r="J9" s="7"/>
      <c r="K9" s="122" t="s">
        <v>4</v>
      </c>
      <c r="L9" s="109"/>
      <c r="M9" s="13">
        <f>ROUND(Materials!P110,2)</f>
        <v>7205</v>
      </c>
      <c r="N9" s="7"/>
      <c r="O9" s="7"/>
      <c r="P9" s="7"/>
      <c r="Q9" s="7"/>
      <c r="R9" s="7"/>
      <c r="S9" s="7"/>
      <c r="T9" s="7"/>
      <c r="U9" s="7"/>
      <c r="V9" s="7"/>
      <c r="W9" s="7"/>
      <c r="X9" s="7"/>
      <c r="Y9" s="7"/>
      <c r="Z9" s="7"/>
      <c r="AA9" s="7"/>
      <c r="AB9" s="7"/>
      <c r="AC9" s="7"/>
      <c r="AD9" s="7"/>
      <c r="AE9" s="7"/>
      <c r="AF9" s="7"/>
      <c r="AG9" s="7"/>
    </row>
    <row r="10" spans="1:33" ht="12.75" customHeight="1" x14ac:dyDescent="0.3">
      <c r="A10" s="7"/>
      <c r="B10" s="122" t="s">
        <v>5</v>
      </c>
      <c r="C10" s="109"/>
      <c r="D10" s="12">
        <f>COUNTA(Labour!D9:D110)</f>
        <v>11</v>
      </c>
      <c r="E10" s="7"/>
      <c r="F10" s="120" t="s">
        <v>57</v>
      </c>
      <c r="G10" s="109"/>
      <c r="H10" s="13">
        <f>SUMIFS(Money!L9:L108,Money!K9:K108,"Out",Money!M9:M108,"Paid")</f>
        <v>0</v>
      </c>
      <c r="I10" s="13">
        <f>D16-H10</f>
        <v>20270.431799999998</v>
      </c>
      <c r="J10" s="7"/>
      <c r="K10" s="122" t="s">
        <v>5</v>
      </c>
      <c r="L10" s="109"/>
      <c r="M10" s="13">
        <f>ROUND(Labour!P110,2)</f>
        <v>4154</v>
      </c>
      <c r="N10" s="7"/>
      <c r="O10" s="7"/>
      <c r="P10" s="7"/>
      <c r="Q10" s="7"/>
      <c r="R10" s="7"/>
      <c r="S10" s="7"/>
      <c r="T10" s="7"/>
      <c r="U10" s="7"/>
      <c r="V10" s="7"/>
      <c r="W10" s="7"/>
      <c r="X10" s="7"/>
      <c r="Y10" s="7"/>
      <c r="Z10" s="7"/>
      <c r="AA10" s="7"/>
      <c r="AB10" s="7"/>
      <c r="AC10" s="7"/>
      <c r="AD10" s="7"/>
      <c r="AE10" s="7"/>
      <c r="AF10" s="7"/>
      <c r="AG10" s="7"/>
    </row>
    <row r="11" spans="1:33" ht="12.75" customHeight="1" x14ac:dyDescent="0.3">
      <c r="A11" s="7"/>
      <c r="B11" s="122" t="s">
        <v>6</v>
      </c>
      <c r="C11" s="109"/>
      <c r="D11" s="12">
        <f>COUNTA(Equipment!C9:C108)</f>
        <v>5</v>
      </c>
      <c r="E11" s="7"/>
      <c r="F11" s="120" t="s">
        <v>58</v>
      </c>
      <c r="G11" s="109"/>
      <c r="H11" s="13">
        <f>SUMIFS(Money!L9:L108,Money!K9:K108,"In",Money!M9:M108,"Pending")</f>
        <v>0</v>
      </c>
      <c r="I11" s="13">
        <f t="shared" ref="I11:I12" si="0">I9-H11</f>
        <v>21519</v>
      </c>
      <c r="J11" s="7"/>
      <c r="K11" s="122" t="s">
        <v>6</v>
      </c>
      <c r="L11" s="109"/>
      <c r="M11" s="13">
        <f>ROUND(Equipment!P110,2)</f>
        <v>2377</v>
      </c>
      <c r="N11" s="7"/>
      <c r="O11" s="7"/>
      <c r="P11" s="7"/>
      <c r="Q11" s="7"/>
      <c r="R11" s="7"/>
      <c r="S11" s="7"/>
      <c r="T11" s="7"/>
      <c r="U11" s="7"/>
      <c r="V11" s="7"/>
      <c r="W11" s="7"/>
      <c r="X11" s="7"/>
      <c r="Y11" s="7"/>
      <c r="Z11" s="7"/>
      <c r="AA11" s="7"/>
      <c r="AB11" s="7"/>
      <c r="AC11" s="7"/>
      <c r="AD11" s="7"/>
      <c r="AE11" s="7"/>
      <c r="AF11" s="7"/>
      <c r="AG11" s="7"/>
    </row>
    <row r="12" spans="1:33" ht="12.75" customHeight="1" x14ac:dyDescent="0.3">
      <c r="A12" s="7"/>
      <c r="B12" s="122" t="s">
        <v>7</v>
      </c>
      <c r="C12" s="109"/>
      <c r="D12" s="12">
        <f>COUNTA(Overheads!C9:C108)</f>
        <v>5</v>
      </c>
      <c r="E12" s="7"/>
      <c r="F12" s="120" t="s">
        <v>59</v>
      </c>
      <c r="G12" s="109"/>
      <c r="H12" s="13">
        <f>SUMIFS(Money!L9:L108,Money!K9:K108,"Out",Money!M9:M108,"Pending")</f>
        <v>0</v>
      </c>
      <c r="I12" s="13">
        <f t="shared" si="0"/>
        <v>20270.431799999998</v>
      </c>
      <c r="J12" s="7"/>
      <c r="K12" s="123" t="str">
        <f>IF(SUM(Overheads!$S$9:$U$9)&gt;0,"Overheads are Inc above","Overheads")</f>
        <v>Overheads</v>
      </c>
      <c r="L12" s="109"/>
      <c r="M12" s="14">
        <f>SUM(IF(SUM(Overheads!$S$9:$U$9)&gt;0,"0.00",ROUND(((M16*M18)+(((M16*M18)/100)*Overheads!V9)),0)))</f>
        <v>7783</v>
      </c>
      <c r="N12" s="7"/>
      <c r="O12" s="7"/>
      <c r="P12" s="7"/>
      <c r="Q12" s="7"/>
      <c r="R12" s="7"/>
      <c r="S12" s="7"/>
      <c r="T12" s="7"/>
      <c r="U12" s="7"/>
      <c r="V12" s="7"/>
      <c r="W12" s="7"/>
      <c r="X12" s="7"/>
      <c r="Y12" s="7"/>
      <c r="Z12" s="7"/>
      <c r="AA12" s="7"/>
      <c r="AB12" s="7"/>
      <c r="AC12" s="7"/>
      <c r="AD12" s="7"/>
      <c r="AE12" s="7"/>
      <c r="AF12" s="7"/>
      <c r="AG12" s="7"/>
    </row>
    <row r="13" spans="1:33" ht="12.75" customHeight="1" x14ac:dyDescent="0.3">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row>
    <row r="14" spans="1:33" ht="12.75" customHeight="1" x14ac:dyDescent="0.3">
      <c r="A14" s="7"/>
      <c r="B14" s="121" t="s">
        <v>60</v>
      </c>
      <c r="C14" s="112"/>
      <c r="D14" s="113"/>
      <c r="E14" s="7"/>
      <c r="F14" s="121" t="s">
        <v>61</v>
      </c>
      <c r="G14" s="112"/>
      <c r="H14" s="112"/>
      <c r="I14" s="113"/>
      <c r="J14" s="7"/>
      <c r="K14" s="121" t="s">
        <v>62</v>
      </c>
      <c r="L14" s="112"/>
      <c r="M14" s="113"/>
      <c r="N14" s="7"/>
      <c r="O14" s="7"/>
      <c r="P14" s="7"/>
      <c r="Q14" s="7"/>
      <c r="R14" s="7"/>
      <c r="S14" s="7"/>
      <c r="T14" s="7"/>
      <c r="U14" s="7"/>
      <c r="V14" s="7"/>
      <c r="W14" s="7"/>
      <c r="X14" s="7"/>
      <c r="Y14" s="7"/>
      <c r="Z14" s="7"/>
      <c r="AA14" s="7"/>
      <c r="AB14" s="7"/>
      <c r="AC14" s="7"/>
      <c r="AD14" s="7"/>
      <c r="AE14" s="7"/>
      <c r="AF14" s="7"/>
      <c r="AG14" s="7"/>
    </row>
    <row r="15" spans="1:33" ht="12.75" customHeight="1" x14ac:dyDescent="0.3">
      <c r="A15" s="7"/>
      <c r="B15" s="119" t="s">
        <v>63</v>
      </c>
      <c r="C15" s="113"/>
      <c r="D15" s="11" t="s">
        <v>53</v>
      </c>
      <c r="E15" s="7"/>
      <c r="F15" s="11" t="s">
        <v>64</v>
      </c>
      <c r="G15" s="11" t="s">
        <v>53</v>
      </c>
      <c r="H15" s="11" t="s">
        <v>65</v>
      </c>
      <c r="I15" s="11" t="s">
        <v>66</v>
      </c>
      <c r="J15" s="7"/>
      <c r="K15" s="119" t="s">
        <v>67</v>
      </c>
      <c r="L15" s="113"/>
      <c r="M15" s="11" t="s">
        <v>68</v>
      </c>
      <c r="N15" s="7"/>
      <c r="O15" s="7"/>
      <c r="P15" s="7"/>
      <c r="Q15" s="7"/>
      <c r="R15" s="7"/>
      <c r="S15" s="7"/>
      <c r="T15" s="7"/>
      <c r="U15" s="7"/>
      <c r="V15" s="7"/>
      <c r="W15" s="7"/>
      <c r="X15" s="7"/>
      <c r="Y15" s="7"/>
      <c r="Z15" s="7"/>
      <c r="AA15" s="7"/>
      <c r="AB15" s="7"/>
      <c r="AC15" s="7"/>
      <c r="AD15" s="7"/>
      <c r="AE15" s="7"/>
      <c r="AF15" s="7"/>
      <c r="AG15" s="7"/>
    </row>
    <row r="16" spans="1:33" ht="12.75" customHeight="1" x14ac:dyDescent="0.3">
      <c r="A16" s="7"/>
      <c r="B16" s="120" t="s">
        <v>69</v>
      </c>
      <c r="C16" s="109"/>
      <c r="D16" s="13">
        <f>SUM(Materials!N110+Labour!N110+Equipment!N110+M12)</f>
        <v>20270.431799999998</v>
      </c>
      <c r="E16" s="7"/>
      <c r="F16" s="15" t="s">
        <v>4</v>
      </c>
      <c r="G16" s="13">
        <f>Materials!P110</f>
        <v>7205</v>
      </c>
      <c r="H16" s="191">
        <f>SUMIFS(Money!L9:L108,Money!C9:C108,"Materials",Money!M9:M108,"Paid")</f>
        <v>0</v>
      </c>
      <c r="I16" s="13">
        <f t="shared" ref="I16:I19" si="1">G16-H16</f>
        <v>7205</v>
      </c>
      <c r="J16" s="7"/>
      <c r="K16" s="120" t="s">
        <v>70</v>
      </c>
      <c r="L16" s="109"/>
      <c r="M16" s="12">
        <f>Project!D25</f>
        <v>15</v>
      </c>
      <c r="N16" s="7"/>
      <c r="O16" s="7"/>
      <c r="P16" s="7"/>
      <c r="Q16" s="7"/>
      <c r="R16" s="7"/>
      <c r="S16" s="7"/>
      <c r="T16" s="7"/>
      <c r="U16" s="7"/>
      <c r="V16" s="7"/>
      <c r="W16" s="7"/>
      <c r="X16" s="7"/>
      <c r="Y16" s="7"/>
      <c r="Z16" s="7"/>
      <c r="AA16" s="7"/>
      <c r="AB16" s="7"/>
      <c r="AC16" s="7"/>
      <c r="AD16" s="7"/>
      <c r="AE16" s="7"/>
      <c r="AF16" s="7"/>
      <c r="AG16" s="7"/>
    </row>
    <row r="17" spans="1:33" ht="12.75" customHeight="1" x14ac:dyDescent="0.3">
      <c r="A17" s="7"/>
      <c r="B17" s="120" t="s">
        <v>71</v>
      </c>
      <c r="C17" s="109"/>
      <c r="D17" s="13">
        <f>SUM(M9:M12)</f>
        <v>21519</v>
      </c>
      <c r="E17" s="7"/>
      <c r="F17" s="15" t="s">
        <v>5</v>
      </c>
      <c r="G17" s="13">
        <f>Labour!P110</f>
        <v>4154</v>
      </c>
      <c r="H17" s="191">
        <f>SUMIFS(Money!L9:L108,Money!C9:C108,"Labour",Money!M9:M108,"Paid")</f>
        <v>0</v>
      </c>
      <c r="I17" s="13">
        <f t="shared" si="1"/>
        <v>4154</v>
      </c>
      <c r="J17" s="7"/>
      <c r="K17" s="120" t="s">
        <v>72</v>
      </c>
      <c r="L17" s="109"/>
      <c r="M17" s="12">
        <f>Overheads!R9</f>
        <v>1</v>
      </c>
      <c r="N17" s="7"/>
      <c r="O17" s="7"/>
      <c r="P17" s="7"/>
      <c r="Q17" s="7"/>
      <c r="R17" s="7"/>
      <c r="S17" s="7"/>
      <c r="T17" s="7"/>
      <c r="U17" s="7"/>
      <c r="V17" s="7"/>
      <c r="W17" s="7"/>
      <c r="X17" s="7"/>
      <c r="Y17" s="7"/>
      <c r="Z17" s="7"/>
      <c r="AA17" s="7"/>
      <c r="AB17" s="7"/>
      <c r="AC17" s="7"/>
      <c r="AD17" s="7"/>
      <c r="AE17" s="7"/>
      <c r="AF17" s="7"/>
      <c r="AG17" s="7"/>
    </row>
    <row r="18" spans="1:33" ht="12.75" customHeight="1" x14ac:dyDescent="0.3">
      <c r="A18" s="7"/>
      <c r="B18" s="120" t="s">
        <v>73</v>
      </c>
      <c r="C18" s="109"/>
      <c r="D18" s="13">
        <f>SUM(Materials!Q110+Labour!Q110+Equipment!Q110)</f>
        <v>1248.5681999999997</v>
      </c>
      <c r="E18" s="7"/>
      <c r="F18" s="15" t="s">
        <v>6</v>
      </c>
      <c r="G18" s="13">
        <f>Equipment!P110</f>
        <v>2377</v>
      </c>
      <c r="H18" s="191">
        <f>SUMIFS(Money!L9:L108,Money!C9:C108,"Equipment",Money!M9:M108,"Paid")</f>
        <v>0</v>
      </c>
      <c r="I18" s="13">
        <f t="shared" si="1"/>
        <v>2377</v>
      </c>
      <c r="J18" s="7"/>
      <c r="K18" s="120" t="s">
        <v>74</v>
      </c>
      <c r="L18" s="109"/>
      <c r="M18" s="13">
        <f>SUM((Overheads!L109/M17))</f>
        <v>384.35</v>
      </c>
      <c r="N18" s="7"/>
      <c r="O18" s="7"/>
      <c r="P18" s="7"/>
      <c r="Q18" s="7"/>
      <c r="R18" s="7"/>
      <c r="S18" s="7"/>
      <c r="T18" s="7"/>
      <c r="U18" s="7"/>
      <c r="V18" s="7"/>
      <c r="W18" s="7"/>
      <c r="X18" s="7"/>
      <c r="Y18" s="7"/>
      <c r="Z18" s="7"/>
      <c r="AA18" s="7"/>
      <c r="AB18" s="7"/>
      <c r="AC18" s="7"/>
      <c r="AD18" s="7"/>
      <c r="AE18" s="7"/>
      <c r="AF18" s="7"/>
      <c r="AG18" s="7"/>
    </row>
    <row r="19" spans="1:33" ht="12.75" customHeight="1" x14ac:dyDescent="0.3">
      <c r="A19" s="7"/>
      <c r="B19" s="120" t="s">
        <v>75</v>
      </c>
      <c r="C19" s="109"/>
      <c r="D19" s="13">
        <f ca="1">0-(NETWORKDAYS(Project!D23,MIN(TODAY(),Project!D24))*M18)-H10+H9</f>
        <v>13836.6</v>
      </c>
      <c r="E19" s="7"/>
      <c r="F19" s="15" t="s">
        <v>7</v>
      </c>
      <c r="G19" s="13">
        <f>SUM(M12)</f>
        <v>7783</v>
      </c>
      <c r="H19" s="13">
        <f ca="1">IF(TODAY()&lt;Project!D23, 0, NETWORKDAYS(Project!D23, MIN(TODAY(), Project!D24)) * M18)</f>
        <v>0</v>
      </c>
      <c r="I19" s="13">
        <f t="shared" ca="1" si="1"/>
        <v>7783</v>
      </c>
      <c r="J19" s="7"/>
      <c r="K19" s="120" t="s">
        <v>76</v>
      </c>
      <c r="L19" s="109"/>
      <c r="M19" s="13">
        <f>M16*M18</f>
        <v>5765.25</v>
      </c>
      <c r="N19" s="7"/>
      <c r="O19" s="7"/>
      <c r="P19" s="7"/>
      <c r="Q19" s="7"/>
      <c r="R19" s="7"/>
      <c r="S19" s="7"/>
      <c r="T19" s="7"/>
      <c r="U19" s="7"/>
      <c r="V19" s="7"/>
      <c r="W19" s="7"/>
      <c r="X19" s="7"/>
      <c r="Y19" s="7"/>
      <c r="Z19" s="7"/>
      <c r="AA19" s="7"/>
      <c r="AB19" s="7"/>
      <c r="AC19" s="7"/>
      <c r="AD19" s="7"/>
      <c r="AE19" s="7"/>
      <c r="AF19" s="7"/>
      <c r="AG19" s="7"/>
    </row>
    <row r="20" spans="1:33" ht="12.75" customHeight="1" x14ac:dyDescent="0.3">
      <c r="A20" s="7"/>
      <c r="B20" s="7"/>
      <c r="C20" s="7"/>
      <c r="D20" s="7"/>
      <c r="E20" s="7"/>
      <c r="F20" s="120" t="s">
        <v>77</v>
      </c>
      <c r="G20" s="108"/>
      <c r="H20" s="108"/>
      <c r="I20" s="109"/>
      <c r="J20" s="7"/>
      <c r="K20" s="7"/>
      <c r="L20" s="7"/>
      <c r="M20" s="7"/>
      <c r="N20" s="7"/>
      <c r="O20" s="7"/>
      <c r="P20" s="7"/>
      <c r="Q20" s="7"/>
      <c r="R20" s="7"/>
      <c r="S20" s="7"/>
      <c r="T20" s="7"/>
      <c r="U20" s="7"/>
      <c r="V20" s="7"/>
      <c r="W20" s="7"/>
      <c r="X20" s="7"/>
      <c r="Y20" s="7"/>
      <c r="Z20" s="7"/>
      <c r="AA20" s="7"/>
      <c r="AB20" s="7"/>
      <c r="AC20" s="7"/>
      <c r="AD20" s="7"/>
      <c r="AE20" s="7"/>
      <c r="AF20" s="7"/>
      <c r="AG20" s="7"/>
    </row>
    <row r="21" spans="1:33" ht="12.75" customHeight="1" x14ac:dyDescent="0.3">
      <c r="A21" s="7"/>
      <c r="B21" s="121" t="s">
        <v>78</v>
      </c>
      <c r="C21" s="112"/>
      <c r="D21" s="113"/>
      <c r="E21" s="7"/>
      <c r="F21" s="7"/>
      <c r="G21" s="7"/>
      <c r="H21" s="7"/>
      <c r="I21" s="7"/>
      <c r="J21" s="7"/>
      <c r="K21" s="121" t="s">
        <v>79</v>
      </c>
      <c r="L21" s="112"/>
      <c r="M21" s="113"/>
      <c r="N21" s="7"/>
      <c r="O21" s="7"/>
      <c r="P21" s="7"/>
      <c r="Q21" s="7"/>
      <c r="R21" s="7"/>
      <c r="S21" s="7"/>
      <c r="T21" s="7"/>
      <c r="U21" s="7"/>
      <c r="V21" s="7"/>
      <c r="W21" s="7"/>
      <c r="X21" s="7"/>
      <c r="Y21" s="7"/>
      <c r="Z21" s="7"/>
      <c r="AA21" s="7"/>
      <c r="AB21" s="7"/>
      <c r="AC21" s="7"/>
      <c r="AD21" s="7"/>
      <c r="AE21" s="7"/>
      <c r="AF21" s="7"/>
      <c r="AG21" s="7"/>
    </row>
    <row r="22" spans="1:33" ht="12.75" customHeight="1" x14ac:dyDescent="0.3">
      <c r="A22" s="7"/>
      <c r="B22" s="119" t="s">
        <v>63</v>
      </c>
      <c r="C22" s="113"/>
      <c r="D22" s="11" t="s">
        <v>53</v>
      </c>
      <c r="E22" s="7"/>
      <c r="F22" s="7"/>
      <c r="G22" s="7"/>
      <c r="H22" s="7"/>
      <c r="I22" s="7"/>
      <c r="J22" s="7"/>
      <c r="K22" s="119" t="s">
        <v>63</v>
      </c>
      <c r="L22" s="113"/>
      <c r="M22" s="11" t="s">
        <v>53</v>
      </c>
      <c r="N22" s="7"/>
      <c r="O22" s="7"/>
      <c r="P22" s="7"/>
      <c r="Q22" s="7"/>
      <c r="R22" s="7"/>
      <c r="S22" s="7"/>
      <c r="T22" s="7"/>
      <c r="U22" s="7"/>
      <c r="V22" s="7"/>
      <c r="W22" s="7"/>
      <c r="X22" s="7"/>
      <c r="Y22" s="7"/>
      <c r="Z22" s="7"/>
      <c r="AA22" s="7"/>
      <c r="AB22" s="7"/>
      <c r="AC22" s="7"/>
      <c r="AD22" s="7"/>
      <c r="AE22" s="7"/>
      <c r="AF22" s="7"/>
      <c r="AG22" s="7"/>
    </row>
    <row r="23" spans="1:33" ht="12.75" customHeight="1" x14ac:dyDescent="0.3">
      <c r="A23" s="7"/>
      <c r="B23" s="120" t="s">
        <v>71</v>
      </c>
      <c r="C23" s="109"/>
      <c r="D23" s="13">
        <f>D17*1.2</f>
        <v>25822.799999999999</v>
      </c>
      <c r="E23" s="7"/>
      <c r="F23" s="7"/>
      <c r="G23" s="7"/>
      <c r="H23" s="7"/>
      <c r="I23" s="7"/>
      <c r="J23" s="7"/>
      <c r="K23" s="120" t="s">
        <v>80</v>
      </c>
      <c r="L23" s="109"/>
      <c r="M23" s="13">
        <f>(D17/100)*20</f>
        <v>4303.8</v>
      </c>
      <c r="N23" s="7"/>
      <c r="O23" s="7"/>
      <c r="P23" s="7"/>
      <c r="Q23" s="7"/>
      <c r="R23" s="7"/>
      <c r="S23" s="7"/>
      <c r="T23" s="7"/>
      <c r="U23" s="7"/>
      <c r="V23" s="7"/>
      <c r="W23" s="7"/>
      <c r="X23" s="7"/>
      <c r="Y23" s="7"/>
      <c r="Z23" s="7"/>
      <c r="AA23" s="7"/>
      <c r="AB23" s="7"/>
      <c r="AC23" s="7"/>
      <c r="AD23" s="7"/>
      <c r="AE23" s="7"/>
      <c r="AF23" s="7"/>
      <c r="AG23" s="7"/>
    </row>
    <row r="24" spans="1:33" ht="12.75" customHeight="1" x14ac:dyDescent="0.3">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row>
    <row r="25" spans="1:33" ht="12.75" customHeight="1" x14ac:dyDescent="0.3">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row>
    <row r="26" spans="1:33" ht="12.75" customHeight="1" x14ac:dyDescent="0.3">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row>
    <row r="27" spans="1:33" ht="12.75" customHeight="1" x14ac:dyDescent="0.3">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row>
    <row r="28" spans="1:33" ht="12.75" customHeight="1" x14ac:dyDescent="0.3">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row>
    <row r="29" spans="1:33" ht="12.75" customHeight="1" x14ac:dyDescent="0.3">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row>
    <row r="30" spans="1:33" ht="12.75" customHeight="1" x14ac:dyDescent="0.3">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spans="1:33" ht="12.75" customHeight="1" x14ac:dyDescent="0.3">
      <c r="A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row>
    <row r="32" spans="1:33" ht="12.75" customHeight="1" x14ac:dyDescent="0.3">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row>
    <row r="33" spans="1:33" ht="12.75" customHeight="1" x14ac:dyDescent="0.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row>
    <row r="34" spans="1:33" ht="12.75" customHeight="1" x14ac:dyDescent="0.3">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row>
    <row r="35" spans="1:33" ht="12.75" customHeight="1" x14ac:dyDescent="0.3">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row>
    <row r="36" spans="1:33" ht="12.75" customHeight="1" x14ac:dyDescent="0.3">
      <c r="A36" s="7"/>
      <c r="B36" s="105" t="s">
        <v>18</v>
      </c>
      <c r="C36" s="91"/>
      <c r="D36" s="91"/>
      <c r="E36" s="91"/>
      <c r="F36" s="91"/>
      <c r="G36" s="91"/>
      <c r="H36" s="91"/>
      <c r="I36" s="91"/>
      <c r="J36" s="91"/>
      <c r="K36" s="91"/>
      <c r="L36" s="91"/>
      <c r="M36" s="92"/>
      <c r="N36" s="7"/>
      <c r="O36" s="7"/>
      <c r="P36" s="7"/>
      <c r="Q36" s="7"/>
      <c r="R36" s="7"/>
      <c r="S36" s="7"/>
      <c r="T36" s="7"/>
      <c r="U36" s="7"/>
      <c r="V36" s="7"/>
      <c r="W36" s="7"/>
      <c r="X36" s="7"/>
      <c r="Y36" s="7"/>
      <c r="Z36" s="7"/>
      <c r="AA36" s="7"/>
      <c r="AB36" s="7"/>
      <c r="AC36" s="7"/>
      <c r="AD36" s="7"/>
      <c r="AE36" s="7"/>
      <c r="AF36" s="7"/>
      <c r="AG36" s="7"/>
    </row>
    <row r="37" spans="1:33" ht="12.75" customHeight="1" x14ac:dyDescent="0.3">
      <c r="A37" s="7"/>
      <c r="B37" s="93"/>
      <c r="C37" s="94"/>
      <c r="D37" s="94"/>
      <c r="E37" s="94"/>
      <c r="F37" s="94"/>
      <c r="G37" s="94"/>
      <c r="H37" s="94"/>
      <c r="I37" s="94"/>
      <c r="J37" s="94"/>
      <c r="K37" s="94"/>
      <c r="L37" s="94"/>
      <c r="M37" s="95"/>
      <c r="N37" s="7"/>
      <c r="O37" s="7"/>
      <c r="P37" s="7"/>
      <c r="Q37" s="7"/>
      <c r="R37" s="7"/>
      <c r="S37" s="7"/>
      <c r="T37" s="7"/>
      <c r="U37" s="7"/>
      <c r="V37" s="7"/>
      <c r="W37" s="7"/>
      <c r="X37" s="7"/>
      <c r="Y37" s="7"/>
      <c r="Z37" s="7"/>
      <c r="AA37" s="7"/>
      <c r="AB37" s="7"/>
      <c r="AC37" s="7"/>
      <c r="AD37" s="7"/>
      <c r="AE37" s="7"/>
      <c r="AF37" s="7"/>
      <c r="AG37" s="7"/>
    </row>
    <row r="38" spans="1:33" ht="12.75" customHeight="1" x14ac:dyDescent="0.3">
      <c r="A38" s="7"/>
      <c r="B38" s="96"/>
      <c r="C38" s="97"/>
      <c r="D38" s="97"/>
      <c r="E38" s="97"/>
      <c r="F38" s="97"/>
      <c r="G38" s="97"/>
      <c r="H38" s="97"/>
      <c r="I38" s="97"/>
      <c r="J38" s="97"/>
      <c r="K38" s="97"/>
      <c r="L38" s="97"/>
      <c r="M38" s="98"/>
      <c r="N38" s="7"/>
      <c r="O38" s="7"/>
      <c r="P38" s="7"/>
      <c r="Q38" s="7"/>
      <c r="R38" s="7"/>
      <c r="S38" s="7"/>
      <c r="T38" s="7"/>
      <c r="U38" s="7"/>
      <c r="V38" s="7"/>
      <c r="W38" s="7"/>
      <c r="X38" s="7"/>
      <c r="Y38" s="7"/>
      <c r="Z38" s="7"/>
      <c r="AA38" s="7"/>
      <c r="AB38" s="7"/>
      <c r="AC38" s="7"/>
      <c r="AD38" s="7"/>
      <c r="AE38" s="7"/>
      <c r="AF38" s="7"/>
      <c r="AG38" s="7"/>
    </row>
    <row r="39" spans="1:33" ht="12.75" customHeight="1" x14ac:dyDescent="0.3">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row>
    <row r="40" spans="1:33" ht="12.75" customHeight="1" x14ac:dyDescent="0.3">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row>
    <row r="41" spans="1:33" ht="12.75" customHeight="1" x14ac:dyDescent="0.3">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row>
    <row r="42" spans="1:33" ht="12.75" customHeight="1" x14ac:dyDescent="0.3">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row>
    <row r="43" spans="1:33" ht="12.75" customHeight="1" x14ac:dyDescent="0.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row>
    <row r="44" spans="1:33" ht="12.75" customHeight="1" x14ac:dyDescent="0.3">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row>
    <row r="45" spans="1:33" ht="12.75"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row>
    <row r="46" spans="1:33" ht="12.75"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row>
    <row r="47" spans="1:33" ht="12.75"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row>
    <row r="48" spans="1:33" ht="12.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row>
    <row r="49" spans="1:33" ht="12.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row>
    <row r="50" spans="1:33" ht="12.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row>
    <row r="51" spans="1:33" ht="12.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row>
    <row r="52" spans="1:33" ht="12.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row>
    <row r="53" spans="1:33" ht="12.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row>
    <row r="54" spans="1:33" ht="12.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row>
    <row r="55" spans="1:33" ht="12.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row>
    <row r="56" spans="1:33" ht="12.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row>
    <row r="57" spans="1:33" ht="12.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row>
    <row r="58" spans="1:33" ht="12.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row>
    <row r="59" spans="1:33" ht="12.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row>
    <row r="60" spans="1:33" ht="12.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row>
    <row r="61" spans="1:33" ht="12.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row>
    <row r="62" spans="1:33" ht="12.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row>
    <row r="63" spans="1:33" ht="12.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row>
    <row r="64" spans="1:33" ht="12.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row>
    <row r="65" spans="1:33" ht="12.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row>
    <row r="66" spans="1:33" ht="12.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row>
    <row r="67" spans="1:33" ht="12.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row>
    <row r="68" spans="1:33" ht="12.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row>
    <row r="69" spans="1:33" ht="12.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row>
    <row r="70" spans="1:33" ht="12.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row>
    <row r="71" spans="1:33" ht="12.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row>
    <row r="72" spans="1:33" ht="12.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row>
    <row r="73" spans="1:33" ht="12.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row>
    <row r="74" spans="1:33" ht="12.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row>
    <row r="75" spans="1:33" ht="12.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row>
    <row r="76" spans="1:33" ht="12.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row>
    <row r="77" spans="1:33" ht="12.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row>
    <row r="78" spans="1:33" ht="12.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row>
    <row r="79" spans="1:33" ht="12.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row>
    <row r="80" spans="1:33" ht="12.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row>
    <row r="81" spans="1:33" ht="12.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row>
    <row r="82" spans="1:33" ht="12.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row>
    <row r="83" spans="1:33" ht="12.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row>
    <row r="84" spans="1:33" ht="12.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row>
    <row r="85" spans="1:33" ht="12.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row>
    <row r="86" spans="1:33" ht="12.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row>
    <row r="87" spans="1:33" ht="12.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row>
    <row r="88" spans="1:33" ht="12.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row>
    <row r="89" spans="1:33" ht="12.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row>
    <row r="90" spans="1:33" ht="12.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row>
    <row r="91" spans="1:33" ht="12.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row>
    <row r="92" spans="1:33" ht="12.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row>
    <row r="93" spans="1:33" ht="12.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row>
    <row r="94" spans="1:33" ht="12.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row>
    <row r="95" spans="1:33" ht="12.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row>
    <row r="96" spans="1:33" ht="12.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row>
    <row r="97" spans="1:33" ht="12.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row>
    <row r="98" spans="1:33" ht="12.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row>
    <row r="99" spans="1:33" ht="12.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row>
    <row r="100" spans="1:33" ht="12.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row>
    <row r="101" spans="1:33" ht="12.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row>
    <row r="102" spans="1:33" ht="12.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row>
    <row r="103" spans="1:33" ht="12.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row>
    <row r="104" spans="1:33" ht="12.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row>
    <row r="105" spans="1:33" ht="12.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row>
    <row r="106" spans="1:33" ht="12.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row>
    <row r="107" spans="1:33" ht="12.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row>
    <row r="108" spans="1:33" ht="12.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row>
    <row r="109" spans="1:33" ht="12.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row>
    <row r="110" spans="1:33" ht="12.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row>
    <row r="111" spans="1:33" ht="12.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row>
    <row r="112" spans="1:33" ht="12.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row>
    <row r="113" spans="1:33" ht="12.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row>
    <row r="114" spans="1:33" ht="12.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row>
    <row r="115" spans="1:33" ht="12.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row>
    <row r="116" spans="1:33" ht="12.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row>
    <row r="117" spans="1:33" ht="12.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row>
    <row r="118" spans="1:33" ht="12.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row>
    <row r="119" spans="1:33" ht="12.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row>
    <row r="120" spans="1:33" ht="12.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row>
    <row r="121" spans="1:33" ht="12.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row>
    <row r="122" spans="1:33" ht="12.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row>
    <row r="123" spans="1:33" ht="12.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row>
    <row r="124" spans="1:33" ht="12.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row>
    <row r="125" spans="1:33" ht="12.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row>
    <row r="126" spans="1:33" ht="12.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row>
    <row r="127" spans="1:33" ht="12.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row>
    <row r="128" spans="1:33" ht="12.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row>
    <row r="129" spans="1:33" ht="12.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row>
    <row r="130" spans="1:33" ht="12.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row>
    <row r="131" spans="1:33" ht="12.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row>
    <row r="132" spans="1:33" ht="12.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row>
    <row r="133" spans="1:33" ht="12.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row>
    <row r="134" spans="1:33" ht="12.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row>
    <row r="135" spans="1:33" ht="12.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row>
    <row r="136" spans="1:33" ht="12.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row>
    <row r="137" spans="1:33" ht="12.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row>
    <row r="138" spans="1:33" ht="12.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row>
    <row r="139" spans="1:33" ht="12.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row>
    <row r="140" spans="1:33" ht="12.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row>
    <row r="141" spans="1:33" ht="12.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row>
    <row r="142" spans="1:33" ht="12.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row>
    <row r="143" spans="1:33" ht="12.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row>
    <row r="144" spans="1:33" ht="12.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row>
    <row r="145" spans="1:33" ht="12.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row>
    <row r="146" spans="1:33" ht="12.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row>
    <row r="147" spans="1:33" ht="12.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row>
    <row r="148" spans="1:33" ht="12.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row>
    <row r="149" spans="1:33" ht="12.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row>
    <row r="150" spans="1:33" ht="12.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row>
    <row r="151" spans="1:33" ht="12.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row>
    <row r="152" spans="1:33" ht="12.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row>
    <row r="153" spans="1:33" ht="12.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row>
    <row r="154" spans="1:33" ht="12.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row>
    <row r="155" spans="1:33" ht="12.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row>
    <row r="156" spans="1:33" ht="12.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row>
    <row r="157" spans="1:33" ht="12.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row>
    <row r="158" spans="1:33" ht="12.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row>
    <row r="159" spans="1:33" ht="12.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row>
    <row r="160" spans="1:33" ht="12.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row>
    <row r="161" spans="1:33" ht="12.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row>
    <row r="162" spans="1:33" ht="12.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row>
    <row r="163" spans="1:33" ht="12.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row>
    <row r="164" spans="1:33" ht="12.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row>
    <row r="165" spans="1:33" ht="12.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row>
    <row r="166" spans="1:33" ht="12.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row>
    <row r="167" spans="1:33" ht="12.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row>
    <row r="168" spans="1:33" ht="12.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row>
    <row r="169" spans="1:33" ht="12.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row>
    <row r="170" spans="1:33" ht="12.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row>
    <row r="171" spans="1:33" ht="12.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row>
    <row r="172" spans="1:33" ht="12.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row>
    <row r="173" spans="1:33" ht="12.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row>
    <row r="174" spans="1:33" ht="12.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row>
    <row r="175" spans="1:33" ht="12.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row>
    <row r="176" spans="1:33" ht="12.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row>
    <row r="177" spans="1:33" ht="12.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row>
    <row r="178" spans="1:33" ht="12.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row>
    <row r="179" spans="1:33" ht="12.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row>
    <row r="180" spans="1:33" ht="12.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row>
    <row r="181" spans="1:33" ht="12.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row>
    <row r="182" spans="1:33" ht="12.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row>
    <row r="183" spans="1:33" ht="12.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row>
    <row r="184" spans="1:33" ht="12.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row>
    <row r="185" spans="1:33" ht="12.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row>
    <row r="186" spans="1:33" ht="12.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row>
    <row r="187" spans="1:33" ht="12.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row>
    <row r="188" spans="1:33" ht="12.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row>
    <row r="189" spans="1:33" ht="12.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row>
    <row r="190" spans="1:33" ht="12.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row>
    <row r="191" spans="1:33" ht="12.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row>
    <row r="192" spans="1:33" ht="12.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row>
    <row r="193" spans="1:33" ht="12.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row>
    <row r="194" spans="1:33" ht="12.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row>
    <row r="195" spans="1:33" ht="12.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row>
    <row r="196" spans="1:33" ht="12.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row>
    <row r="197" spans="1:33" ht="12.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row>
    <row r="198" spans="1:33" ht="12.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row>
    <row r="199" spans="1:33" ht="12.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row>
    <row r="200" spans="1:33" ht="12.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row>
    <row r="201" spans="1:33" ht="12.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row>
    <row r="202" spans="1:33" ht="12.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row>
    <row r="203" spans="1:33" ht="12.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row>
    <row r="204" spans="1:33" ht="12.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row>
    <row r="205" spans="1:33" ht="12.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row>
    <row r="206" spans="1:33" ht="12.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row>
    <row r="207" spans="1:33" ht="12.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row>
    <row r="208" spans="1:33" ht="12.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row>
    <row r="209" spans="1:33" ht="12.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row>
    <row r="210" spans="1:33" ht="12.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row>
    <row r="211" spans="1:33" ht="12.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row>
    <row r="212" spans="1:33" ht="12.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row>
    <row r="213" spans="1:33" ht="12.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row>
    <row r="214" spans="1:33" ht="12.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row>
    <row r="215" spans="1:33" ht="12.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row>
    <row r="216" spans="1:33" ht="12.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row>
    <row r="217" spans="1:33" ht="12.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row>
    <row r="218" spans="1:33" ht="12.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row>
    <row r="219" spans="1:33" ht="12.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row>
    <row r="220" spans="1:33" ht="12.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row>
    <row r="221" spans="1:33" ht="12.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row>
    <row r="222" spans="1:33" ht="12.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row>
    <row r="223" spans="1:33" ht="12.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row>
    <row r="224" spans="1:33" ht="12.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row>
    <row r="225" spans="1:33" ht="12.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row>
    <row r="226" spans="1:33" ht="12.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row>
    <row r="227" spans="1:33" ht="12.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row>
    <row r="228" spans="1:33" ht="12.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row>
    <row r="229" spans="1:33" ht="12.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row>
    <row r="230" spans="1:33" ht="12.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row>
    <row r="231" spans="1:33" ht="12.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row>
    <row r="232" spans="1:33" ht="12.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row>
    <row r="233" spans="1:33" ht="12.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row>
    <row r="234" spans="1:33" ht="12.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row>
    <row r="235" spans="1:33" ht="12.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row>
    <row r="236" spans="1:33" ht="12.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row>
    <row r="237" spans="1:33" ht="12.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row>
    <row r="238" spans="1:33" ht="12.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row>
    <row r="239" spans="1:33" ht="12.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row>
    <row r="240" spans="1:33" ht="12.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row>
    <row r="241" spans="1:33" ht="12.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row>
    <row r="242" spans="1:33" ht="12.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row>
    <row r="243" spans="1:33" ht="12.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row>
    <row r="244" spans="1:33" ht="12.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row>
    <row r="245" spans="1:33" ht="12.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row>
    <row r="246" spans="1:33" ht="12.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row>
    <row r="247" spans="1:33" ht="12.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row>
    <row r="248" spans="1:33" ht="12.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row>
    <row r="249" spans="1:33" ht="12.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row>
    <row r="250" spans="1:33" ht="12.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row>
    <row r="251" spans="1:33" ht="12.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row>
    <row r="252" spans="1:33" ht="12.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row>
    <row r="253" spans="1:33" ht="12.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row>
    <row r="254" spans="1:33" ht="12.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row>
    <row r="255" spans="1:33" ht="12.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row>
    <row r="256" spans="1:33" ht="12.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row>
    <row r="257" spans="1:33" ht="12.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row>
    <row r="258" spans="1:33" ht="12.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row>
    <row r="259" spans="1:33" ht="12.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row>
    <row r="260" spans="1:33" ht="12.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row>
    <row r="261" spans="1:33" ht="12.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row>
    <row r="262" spans="1:33" ht="12.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row>
    <row r="263" spans="1:33" ht="12.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row>
    <row r="264" spans="1:33" ht="12.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row>
    <row r="265" spans="1:33" ht="12.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row>
    <row r="266" spans="1:33" ht="12.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row>
    <row r="267" spans="1:33" ht="12.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row>
    <row r="268" spans="1:33" ht="12.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row>
    <row r="269" spans="1:33" ht="12.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row>
    <row r="270" spans="1:33" ht="12.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row>
    <row r="271" spans="1:33" ht="12.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row>
    <row r="272" spans="1:33" ht="12.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row>
    <row r="273" spans="1:33" ht="12.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row>
    <row r="274" spans="1:33" ht="12.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row>
    <row r="275" spans="1:33" ht="12.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row>
    <row r="276" spans="1:33" ht="12.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row>
    <row r="277" spans="1:33" ht="12.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row>
    <row r="278" spans="1:33" ht="12.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row>
    <row r="279" spans="1:33" ht="12.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row>
    <row r="280" spans="1:33" ht="12.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row>
    <row r="281" spans="1:33" ht="12.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row>
    <row r="282" spans="1:33" ht="12.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row>
    <row r="283" spans="1:33" ht="12.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row>
    <row r="284" spans="1:33" ht="12.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row>
    <row r="285" spans="1:33" ht="12.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row>
    <row r="286" spans="1:33" ht="12.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row>
    <row r="287" spans="1:33" ht="12.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row>
    <row r="288" spans="1:33" ht="12.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row>
    <row r="289" spans="1:33" ht="12.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row>
    <row r="290" spans="1:33" ht="12.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row>
    <row r="291" spans="1:33" ht="12.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row>
    <row r="292" spans="1:33" ht="12.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row>
    <row r="293" spans="1:33" ht="12.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row>
    <row r="294" spans="1:33" ht="12.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row>
    <row r="295" spans="1:33" ht="12.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row>
    <row r="296" spans="1:33" ht="12.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row>
    <row r="297" spans="1:33" ht="12.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row>
    <row r="298" spans="1:33" ht="12.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row>
    <row r="299" spans="1:33" ht="12.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row>
    <row r="300" spans="1:33" ht="12.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row>
    <row r="301" spans="1:33" ht="12.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row>
    <row r="302" spans="1:33" ht="12.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row>
    <row r="303" spans="1:33" ht="12.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row>
    <row r="304" spans="1:33" ht="12.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row>
    <row r="305" spans="1:33" ht="12.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row>
    <row r="306" spans="1:33" ht="12.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row>
    <row r="307" spans="1:33" ht="12.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row>
    <row r="308" spans="1:33" ht="12.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row>
    <row r="309" spans="1:33" ht="12.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row>
    <row r="310" spans="1:33" ht="12.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row>
    <row r="311" spans="1:33" ht="12.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row>
    <row r="312" spans="1:33" ht="12.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row>
    <row r="313" spans="1:33" ht="12.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row>
    <row r="314" spans="1:33" ht="12.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row>
    <row r="315" spans="1:33" ht="12.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row>
    <row r="316" spans="1:33" ht="12.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row>
    <row r="317" spans="1:33" ht="12.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row>
    <row r="318" spans="1:33" ht="12.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row>
    <row r="319" spans="1:33" ht="12.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row>
    <row r="320" spans="1:33" ht="12.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row>
    <row r="321" spans="1:33" ht="12.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row>
    <row r="322" spans="1:33" ht="12.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row>
    <row r="323" spans="1:33" ht="12.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row>
    <row r="324" spans="1:33" ht="12.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row>
    <row r="325" spans="1:33" ht="12.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row>
    <row r="326" spans="1:33" ht="12.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row>
    <row r="327" spans="1:33" ht="12.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row>
    <row r="328" spans="1:33" ht="12.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row>
    <row r="329" spans="1:33" ht="12.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row>
    <row r="330" spans="1:33" ht="12.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row>
    <row r="331" spans="1:33" ht="12.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row>
    <row r="332" spans="1:33" ht="12.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row>
    <row r="333" spans="1:33" ht="12.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row>
    <row r="334" spans="1:33" ht="12.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row>
    <row r="335" spans="1:33" ht="12.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row>
    <row r="336" spans="1:33" ht="12.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row>
    <row r="337" spans="1:33" ht="12.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row>
    <row r="338" spans="1:33" ht="12.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row>
    <row r="339" spans="1:33" ht="12.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row>
    <row r="340" spans="1:33" ht="12.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row>
    <row r="341" spans="1:33" ht="12.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row>
    <row r="342" spans="1:33" ht="12.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row>
    <row r="343" spans="1:33" ht="12.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row>
    <row r="344" spans="1:33" ht="12.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row>
    <row r="345" spans="1:33" ht="12.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row>
    <row r="346" spans="1:33" ht="12.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row>
    <row r="347" spans="1:33" ht="12.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row>
    <row r="348" spans="1:33" ht="12.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row>
    <row r="349" spans="1:33" ht="12.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row>
    <row r="350" spans="1:33" ht="12.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row>
    <row r="351" spans="1:33" ht="12.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row>
    <row r="352" spans="1:33" ht="12.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row>
    <row r="353" spans="1:33" ht="12.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row>
    <row r="354" spans="1:33" ht="12.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row>
    <row r="355" spans="1:33" ht="12.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row>
    <row r="356" spans="1:33" ht="12.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row>
    <row r="357" spans="1:33" ht="12.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row>
    <row r="358" spans="1:33" ht="12.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row>
    <row r="359" spans="1:33" ht="12.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row>
    <row r="360" spans="1:33" ht="12.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row>
    <row r="361" spans="1:33" ht="12.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row>
    <row r="362" spans="1:33" ht="12.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row>
    <row r="363" spans="1:33" ht="12.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row>
    <row r="364" spans="1:33" ht="12.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row>
    <row r="365" spans="1:33" ht="12.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row>
    <row r="366" spans="1:33" ht="12.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row>
    <row r="367" spans="1:33" ht="12.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row>
    <row r="368" spans="1:33" ht="12.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row>
    <row r="369" spans="1:33" ht="12.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row>
    <row r="370" spans="1:33" ht="12.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row>
    <row r="371" spans="1:33" ht="12.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row>
    <row r="372" spans="1:33" ht="12.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row>
    <row r="373" spans="1:33" ht="12.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row>
    <row r="374" spans="1:33" ht="12.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row>
    <row r="375" spans="1:33" ht="12.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row>
    <row r="376" spans="1:33" ht="12.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row>
    <row r="377" spans="1:33" ht="12.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row>
    <row r="378" spans="1:33" ht="12.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row>
    <row r="379" spans="1:33" ht="12.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row>
    <row r="380" spans="1:33" ht="12.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row>
    <row r="381" spans="1:33" ht="12.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row>
    <row r="382" spans="1:33" ht="12.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row>
    <row r="383" spans="1:33" ht="12.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row>
    <row r="384" spans="1:33" ht="12.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row>
    <row r="385" spans="1:33" ht="12.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row>
    <row r="386" spans="1:33" ht="12.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row>
    <row r="387" spans="1:33" ht="12.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row>
    <row r="388" spans="1:33" ht="12.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row>
    <row r="389" spans="1:33" ht="12.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row>
    <row r="390" spans="1:33" ht="12.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row>
    <row r="391" spans="1:33" ht="12.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row>
    <row r="392" spans="1:33" ht="12.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row>
    <row r="393" spans="1:33" ht="12.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row>
    <row r="394" spans="1:33" ht="12.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row>
    <row r="395" spans="1:33" ht="12.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row>
    <row r="396" spans="1:33" ht="12.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row>
    <row r="397" spans="1:33" ht="12.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row>
    <row r="398" spans="1:33" ht="12.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row>
    <row r="399" spans="1:33" ht="12.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row>
    <row r="400" spans="1:33" ht="12.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row>
    <row r="401" spans="1:33" ht="12.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row>
    <row r="402" spans="1:33" ht="12.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row>
    <row r="403" spans="1:33" ht="12.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row>
    <row r="404" spans="1:33" ht="12.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row>
    <row r="405" spans="1:33" ht="12.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row>
    <row r="406" spans="1:33" ht="12.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row>
    <row r="407" spans="1:33" ht="12.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row>
    <row r="408" spans="1:33" ht="12.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row>
    <row r="409" spans="1:33" ht="12.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row>
    <row r="410" spans="1:33" ht="12.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row>
    <row r="411" spans="1:33" ht="12.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row>
    <row r="412" spans="1:33" ht="12.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row>
    <row r="413" spans="1:33" ht="12.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row>
    <row r="414" spans="1:33" ht="12.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row>
    <row r="415" spans="1:33" ht="12.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row>
    <row r="416" spans="1:33" ht="12.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row>
    <row r="417" spans="1:33" ht="12.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row>
    <row r="418" spans="1:33" ht="12.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row>
    <row r="419" spans="1:33" ht="12.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row>
    <row r="420" spans="1:33" ht="12.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row>
    <row r="421" spans="1:33" ht="12.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row>
    <row r="422" spans="1:33" ht="12.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row>
    <row r="423" spans="1:33" ht="12.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row>
    <row r="424" spans="1:33" ht="12.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row>
    <row r="425" spans="1:33" ht="12.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row>
    <row r="426" spans="1:33" ht="12.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row>
    <row r="427" spans="1:33" ht="12.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row>
    <row r="428" spans="1:33" ht="12.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row>
    <row r="429" spans="1:33" ht="12.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row>
    <row r="430" spans="1:33" ht="12.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row>
    <row r="431" spans="1:33" ht="12.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row>
    <row r="432" spans="1:33" ht="12.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row>
    <row r="433" spans="1:33" ht="12.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row>
    <row r="434" spans="1:33" ht="12.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row>
    <row r="435" spans="1:33" ht="12.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row>
    <row r="436" spans="1:33" ht="12.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row>
    <row r="437" spans="1:33" ht="12.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row>
    <row r="438" spans="1:33" ht="12.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row>
    <row r="439" spans="1:33" ht="12.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row>
    <row r="440" spans="1:33" ht="12.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row>
    <row r="441" spans="1:33" ht="12.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row>
    <row r="442" spans="1:33" ht="12.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row>
    <row r="443" spans="1:33" ht="12.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row>
    <row r="444" spans="1:33" ht="12.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row>
    <row r="445" spans="1:33" ht="12.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row>
    <row r="446" spans="1:33" ht="12.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row>
    <row r="447" spans="1:33" ht="12.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row>
    <row r="448" spans="1:33" ht="12.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row>
    <row r="449" spans="1:33" ht="12.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row>
    <row r="450" spans="1:33" ht="12.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row>
    <row r="451" spans="1:33" ht="12.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row>
    <row r="452" spans="1:33" ht="12.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row>
    <row r="453" spans="1:33" ht="12.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row>
    <row r="454" spans="1:33" ht="12.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row>
    <row r="455" spans="1:33" ht="12.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row>
    <row r="456" spans="1:33" ht="12.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row>
    <row r="457" spans="1:33" ht="12.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row>
    <row r="458" spans="1:33" ht="12.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row>
    <row r="459" spans="1:33" ht="12.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row>
    <row r="460" spans="1:33" ht="12.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row>
    <row r="461" spans="1:33" ht="12.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row>
    <row r="462" spans="1:33" ht="12.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row>
    <row r="463" spans="1:33" ht="12.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row>
    <row r="464" spans="1:33" ht="12.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row>
    <row r="465" spans="1:33" ht="12.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row>
    <row r="466" spans="1:33" ht="12.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row>
    <row r="467" spans="1:33" ht="12.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row>
    <row r="468" spans="1:33" ht="12.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row>
    <row r="469" spans="1:33" ht="12.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row>
    <row r="470" spans="1:33" ht="12.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row>
    <row r="471" spans="1:33" ht="12.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row>
    <row r="472" spans="1:33" ht="12.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row>
    <row r="473" spans="1:33" ht="12.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row>
    <row r="474" spans="1:33" ht="12.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row>
    <row r="475" spans="1:33" ht="12.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row>
    <row r="476" spans="1:33" ht="12.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row>
    <row r="477" spans="1:33" ht="12.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row>
    <row r="478" spans="1:33" ht="12.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row>
    <row r="479" spans="1:33" ht="12.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row>
    <row r="480" spans="1:33" ht="12.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row>
    <row r="481" spans="1:33" ht="12.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row>
    <row r="482" spans="1:33" ht="12.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row>
    <row r="483" spans="1:33" ht="12.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row>
    <row r="484" spans="1:33" ht="12.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row>
    <row r="485" spans="1:33" ht="12.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row>
    <row r="486" spans="1:33" ht="12.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row>
    <row r="487" spans="1:33" ht="12.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row>
    <row r="488" spans="1:33" ht="12.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row>
    <row r="489" spans="1:33" ht="12.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row>
    <row r="490" spans="1:33" ht="12.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row>
    <row r="491" spans="1:33" ht="12.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row>
    <row r="492" spans="1:33" ht="12.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row>
    <row r="493" spans="1:33" ht="12.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row>
    <row r="494" spans="1:33" ht="12.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row>
    <row r="495" spans="1:33" ht="12.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row>
    <row r="496" spans="1:33" ht="12.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row>
    <row r="497" spans="1:33" ht="12.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row>
    <row r="498" spans="1:33" ht="12.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row>
    <row r="499" spans="1:33" ht="12.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row>
    <row r="500" spans="1:33" ht="12.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row>
    <row r="501" spans="1:33" ht="12.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row>
    <row r="502" spans="1:33" ht="12.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row>
    <row r="503" spans="1:33" ht="12.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row>
    <row r="504" spans="1:33" ht="12.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row>
    <row r="505" spans="1:33" ht="12.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row>
    <row r="506" spans="1:33" ht="12.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row>
    <row r="507" spans="1:33" ht="12.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row>
    <row r="508" spans="1:33" ht="12.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row>
    <row r="509" spans="1:33" ht="12.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row>
    <row r="510" spans="1:33" ht="12.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row>
    <row r="511" spans="1:33" ht="12.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row>
    <row r="512" spans="1:33" ht="12.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row>
    <row r="513" spans="1:33" ht="12.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row>
    <row r="514" spans="1:33" ht="12.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row>
    <row r="515" spans="1:33" ht="12.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row>
    <row r="516" spans="1:33" ht="12.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row>
    <row r="517" spans="1:33" ht="12.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row>
    <row r="518" spans="1:33" ht="12.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row>
    <row r="519" spans="1:33" ht="12.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row>
    <row r="520" spans="1:33" ht="12.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row>
    <row r="521" spans="1:33" ht="12.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row>
    <row r="522" spans="1:33" ht="12.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row>
    <row r="523" spans="1:33" ht="12.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row>
    <row r="524" spans="1:33" ht="12.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row>
    <row r="525" spans="1:33" ht="12.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row>
    <row r="526" spans="1:33" ht="12.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row>
    <row r="527" spans="1:33" ht="12.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row>
    <row r="528" spans="1:33" ht="12.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row>
    <row r="529" spans="1:33" ht="12.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row>
    <row r="530" spans="1:33" ht="12.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row>
    <row r="531" spans="1:33" ht="12.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row>
    <row r="532" spans="1:33" ht="12.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row>
    <row r="533" spans="1:33" ht="12.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row>
    <row r="534" spans="1:33" ht="12.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row>
    <row r="535" spans="1:33" ht="12.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row>
    <row r="536" spans="1:33" ht="12.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row>
    <row r="537" spans="1:33" ht="12.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row>
    <row r="538" spans="1:33" ht="12.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row>
    <row r="539" spans="1:33" ht="12.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row>
    <row r="540" spans="1:33" ht="12.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row>
    <row r="541" spans="1:33" ht="12.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row>
    <row r="542" spans="1:33" ht="12.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row>
    <row r="543" spans="1:33" ht="12.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row>
    <row r="544" spans="1:33" ht="12.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row>
    <row r="545" spans="1:33" ht="12.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row>
    <row r="546" spans="1:33" ht="12.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row>
    <row r="547" spans="1:33" ht="12.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row>
    <row r="548" spans="1:33" ht="12.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row>
    <row r="549" spans="1:33" ht="12.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row>
    <row r="550" spans="1:33" ht="12.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row>
    <row r="551" spans="1:33" ht="12.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row>
    <row r="552" spans="1:33" ht="12.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row>
    <row r="553" spans="1:33" ht="12.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row>
    <row r="554" spans="1:33" ht="12.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row>
    <row r="555" spans="1:33" ht="12.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row>
    <row r="556" spans="1:33" ht="12.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row>
    <row r="557" spans="1:33" ht="12.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row>
    <row r="558" spans="1:33" ht="12.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row>
    <row r="559" spans="1:33" ht="12.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row>
    <row r="560" spans="1:33" ht="12.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row>
    <row r="561" spans="1:33" ht="12.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row>
    <row r="562" spans="1:33" ht="12.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row>
    <row r="563" spans="1:33" ht="12.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row>
    <row r="564" spans="1:33" ht="12.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row>
    <row r="565" spans="1:33" ht="12.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row>
    <row r="566" spans="1:33" ht="12.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row>
    <row r="567" spans="1:33" ht="12.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row>
    <row r="568" spans="1:33" ht="12.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row>
    <row r="569" spans="1:33" ht="12.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row>
    <row r="570" spans="1:33" ht="12.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row>
    <row r="571" spans="1:33" ht="12.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row>
    <row r="572" spans="1:33" ht="12.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row>
    <row r="573" spans="1:33" ht="12.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row>
    <row r="574" spans="1:33" ht="12.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row>
    <row r="575" spans="1:33" ht="12.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row>
    <row r="576" spans="1:33" ht="12.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row>
    <row r="577" spans="1:33" ht="12.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row>
    <row r="578" spans="1:33" ht="12.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row>
    <row r="579" spans="1:33" ht="12.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row>
    <row r="580" spans="1:33" ht="12.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row>
    <row r="581" spans="1:33" ht="12.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row>
    <row r="582" spans="1:33" ht="12.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row>
    <row r="583" spans="1:33" ht="12.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row>
    <row r="584" spans="1:33" ht="12.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row>
    <row r="585" spans="1:33" ht="12.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row>
    <row r="586" spans="1:33" ht="12.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row>
    <row r="587" spans="1:33" ht="12.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row>
    <row r="588" spans="1:33" ht="12.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row>
    <row r="589" spans="1:33" ht="12.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row>
    <row r="590" spans="1:33" ht="12.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row>
    <row r="591" spans="1:33" ht="12.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row>
    <row r="592" spans="1:33" ht="12.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row>
    <row r="593" spans="1:33" ht="12.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row>
    <row r="594" spans="1:33" ht="12.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row>
    <row r="595" spans="1:33" ht="12.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row>
    <row r="596" spans="1:33" ht="12.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row>
    <row r="597" spans="1:33" ht="12.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row>
    <row r="598" spans="1:33" ht="12.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row>
    <row r="599" spans="1:33" ht="12.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row>
    <row r="600" spans="1:33" ht="12.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row>
    <row r="601" spans="1:33" ht="12.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row>
    <row r="602" spans="1:33" ht="12.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row>
    <row r="603" spans="1:33" ht="12.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row>
    <row r="604" spans="1:33" ht="12.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row>
    <row r="605" spans="1:33" ht="12.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row>
    <row r="606" spans="1:33" ht="12.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row>
    <row r="607" spans="1:33" ht="12.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row>
    <row r="608" spans="1:33" ht="12.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row>
    <row r="609" spans="1:33" ht="12.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row>
    <row r="610" spans="1:33" ht="12.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row>
    <row r="611" spans="1:33" ht="12.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row>
    <row r="612" spans="1:33" ht="12.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row>
    <row r="613" spans="1:33" ht="12.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row>
    <row r="614" spans="1:33" ht="12.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row>
    <row r="615" spans="1:33" ht="12.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row>
    <row r="616" spans="1:33" ht="12.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row>
    <row r="617" spans="1:33" ht="12.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row>
    <row r="618" spans="1:33" ht="12.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row>
    <row r="619" spans="1:33" ht="12.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row>
    <row r="620" spans="1:33" ht="12.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row>
    <row r="621" spans="1:33" ht="12.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row>
    <row r="622" spans="1:33" ht="12.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row>
    <row r="623" spans="1:33" ht="12.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row>
    <row r="624" spans="1:33" ht="12.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row>
    <row r="625" spans="1:33" ht="12.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row>
    <row r="626" spans="1:33" ht="12.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row>
    <row r="627" spans="1:33" ht="12.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row>
    <row r="628" spans="1:33" ht="12.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row>
    <row r="629" spans="1:33" ht="12.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row>
    <row r="630" spans="1:33" ht="12.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row>
    <row r="631" spans="1:33" ht="12.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row>
    <row r="632" spans="1:33" ht="12.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row>
    <row r="633" spans="1:33" ht="12.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row>
    <row r="634" spans="1:33" ht="12.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row>
    <row r="635" spans="1:33" ht="12.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row>
    <row r="636" spans="1:33" ht="12.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row>
    <row r="637" spans="1:33" ht="12.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row>
    <row r="638" spans="1:33" ht="12.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row>
    <row r="639" spans="1:33" ht="12.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row>
    <row r="640" spans="1:33" ht="12.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row>
    <row r="641" spans="1:33" ht="12.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row>
    <row r="642" spans="1:33" ht="12.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row>
    <row r="643" spans="1:33" ht="12.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row>
    <row r="644" spans="1:33" ht="12.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row>
    <row r="645" spans="1:33" ht="12.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row>
    <row r="646" spans="1:33" ht="12.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row>
    <row r="647" spans="1:33" ht="12.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row>
    <row r="648" spans="1:33" ht="12.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row>
    <row r="649" spans="1:33" ht="12.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row>
    <row r="650" spans="1:33" ht="12.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row>
    <row r="651" spans="1:33" ht="12.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row>
    <row r="652" spans="1:33" ht="12.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row>
    <row r="653" spans="1:33" ht="12.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row>
    <row r="654" spans="1:33" ht="12.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row>
    <row r="655" spans="1:33" ht="12.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row>
    <row r="656" spans="1:33" ht="12.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row>
    <row r="657" spans="1:33" ht="12.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row>
    <row r="658" spans="1:33" ht="12.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row>
    <row r="659" spans="1:33" ht="12.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row>
    <row r="660" spans="1:33" ht="12.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row>
    <row r="661" spans="1:33" ht="12.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row>
    <row r="662" spans="1:33" ht="12.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row>
    <row r="663" spans="1:33" ht="12.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row>
    <row r="664" spans="1:33" ht="12.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row>
    <row r="665" spans="1:33" ht="12.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row>
    <row r="666" spans="1:33" ht="12.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row>
    <row r="667" spans="1:33" ht="12.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row>
    <row r="668" spans="1:33" ht="12.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row>
    <row r="669" spans="1:33" ht="12.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row>
    <row r="670" spans="1:33" ht="12.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row>
    <row r="671" spans="1:33" ht="12.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row>
    <row r="672" spans="1:33" ht="12.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row>
    <row r="673" spans="1:33" ht="12.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row>
    <row r="674" spans="1:33" ht="12.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row>
    <row r="675" spans="1:33" ht="12.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row>
    <row r="676" spans="1:33" ht="12.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row>
    <row r="677" spans="1:33" ht="12.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row>
    <row r="678" spans="1:33" ht="12.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row>
    <row r="679" spans="1:33" ht="12.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row>
    <row r="680" spans="1:33" ht="12.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row>
    <row r="681" spans="1:33" ht="12.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row>
    <row r="682" spans="1:33" ht="12.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row>
    <row r="683" spans="1:33" ht="12.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row>
    <row r="684" spans="1:33" ht="12.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row>
    <row r="685" spans="1:33" ht="12.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row>
    <row r="686" spans="1:33" ht="12.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row>
    <row r="687" spans="1:33" ht="12.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row>
    <row r="688" spans="1:33" ht="12.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row>
    <row r="689" spans="1:33" ht="12.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row>
    <row r="690" spans="1:33" ht="12.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row>
    <row r="691" spans="1:33" ht="12.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row>
    <row r="692" spans="1:33" ht="12.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row>
    <row r="693" spans="1:33" ht="12.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row>
    <row r="694" spans="1:33" ht="12.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row>
    <row r="695" spans="1:33" ht="12.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row>
    <row r="696" spans="1:33" ht="12.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row>
    <row r="697" spans="1:33" ht="12.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row>
    <row r="698" spans="1:33" ht="12.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row>
    <row r="699" spans="1:33" ht="12.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row>
    <row r="700" spans="1:33" ht="12.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row>
    <row r="701" spans="1:33" ht="12.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row>
    <row r="702" spans="1:33" ht="12.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row>
    <row r="703" spans="1:33" ht="12.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row>
    <row r="704" spans="1:33" ht="12.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row>
    <row r="705" spans="1:33" ht="12.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row>
    <row r="706" spans="1:33" ht="12.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row>
    <row r="707" spans="1:33" ht="12.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row>
    <row r="708" spans="1:33" ht="12.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row>
    <row r="709" spans="1:33" ht="12.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row>
    <row r="710" spans="1:33" ht="12.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row>
    <row r="711" spans="1:33" ht="12.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row>
    <row r="712" spans="1:33" ht="12.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row>
    <row r="713" spans="1:33" ht="12.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row>
    <row r="714" spans="1:33" ht="12.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row>
    <row r="715" spans="1:33" ht="12.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row>
    <row r="716" spans="1:33" ht="12.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row>
    <row r="717" spans="1:33" ht="12.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row>
    <row r="718" spans="1:33" ht="12.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row>
    <row r="719" spans="1:33" ht="12.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row>
    <row r="720" spans="1:33" ht="12.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row>
    <row r="721" spans="1:33" ht="12.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row>
    <row r="722" spans="1:33" ht="12.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row>
    <row r="723" spans="1:33" ht="12.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row>
    <row r="724" spans="1:33" ht="12.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row>
    <row r="725" spans="1:33" ht="12.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row>
    <row r="726" spans="1:33" ht="12.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row>
    <row r="727" spans="1:33" ht="12.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row>
    <row r="728" spans="1:33" ht="12.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row>
    <row r="729" spans="1:33" ht="12.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row>
    <row r="730" spans="1:33" ht="12.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row>
    <row r="731" spans="1:33" ht="12.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row>
    <row r="732" spans="1:33" ht="12.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row>
    <row r="733" spans="1:33" ht="12.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row>
    <row r="734" spans="1:33" ht="12.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row>
    <row r="735" spans="1:33" ht="12.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row>
    <row r="736" spans="1:33" ht="12.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row>
    <row r="737" spans="1:33" ht="12.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row>
    <row r="738" spans="1:33" ht="12.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row>
    <row r="739" spans="1:33" ht="12.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row>
    <row r="740" spans="1:33" ht="12.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row>
    <row r="741" spans="1:33" ht="12.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row>
    <row r="742" spans="1:33" ht="12.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row>
    <row r="743" spans="1:33" ht="12.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row>
    <row r="744" spans="1:33" ht="12.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row>
    <row r="745" spans="1:33" ht="12.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row>
    <row r="746" spans="1:33" ht="12.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row>
    <row r="747" spans="1:33" ht="12.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row>
    <row r="748" spans="1:33" ht="12.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row>
    <row r="749" spans="1:33" ht="12.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row>
    <row r="750" spans="1:33" ht="12.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row>
    <row r="751" spans="1:33" ht="12.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row>
    <row r="752" spans="1:33" ht="12.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row>
    <row r="753" spans="1:33" ht="12.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row>
    <row r="754" spans="1:33" ht="12.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row>
    <row r="755" spans="1:33" ht="12.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row>
    <row r="756" spans="1:33" ht="12.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row>
    <row r="757" spans="1:33" ht="12.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row>
    <row r="758" spans="1:33" ht="12.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row>
    <row r="759" spans="1:33" ht="12.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row>
    <row r="760" spans="1:33" ht="12.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row>
    <row r="761" spans="1:33" ht="12.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row>
    <row r="762" spans="1:33" ht="12.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row>
    <row r="763" spans="1:33" ht="12.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row>
    <row r="764" spans="1:33" ht="12.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row>
    <row r="765" spans="1:33" ht="12.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row>
    <row r="766" spans="1:33" ht="12.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row>
    <row r="767" spans="1:33" ht="12.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row>
    <row r="768" spans="1:33" ht="12.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row>
    <row r="769" spans="1:33" ht="12.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row>
    <row r="770" spans="1:33" ht="12.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row>
    <row r="771" spans="1:33" ht="12.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row>
    <row r="772" spans="1:33" ht="12.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row>
    <row r="773" spans="1:33" ht="12.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row>
    <row r="774" spans="1:33" ht="12.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row>
    <row r="775" spans="1:33" ht="12.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row>
    <row r="776" spans="1:33" ht="12.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row>
    <row r="777" spans="1:33" ht="12.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row>
    <row r="778" spans="1:33" ht="12.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row>
    <row r="779" spans="1:33" ht="12.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row>
    <row r="780" spans="1:33" ht="12.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row>
    <row r="781" spans="1:33" ht="12.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row>
    <row r="782" spans="1:33" ht="12.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row>
    <row r="783" spans="1:33" ht="12.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row>
    <row r="784" spans="1:33" ht="12.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row>
    <row r="785" spans="1:33" ht="12.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row>
    <row r="786" spans="1:33" ht="12.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row>
    <row r="787" spans="1:33" ht="12.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row>
    <row r="788" spans="1:33" ht="12.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row>
    <row r="789" spans="1:33" ht="12.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row>
    <row r="790" spans="1:33" ht="12.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row>
    <row r="791" spans="1:33" ht="12.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row>
    <row r="792" spans="1:33" ht="12.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row>
    <row r="793" spans="1:33" ht="12.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row>
    <row r="794" spans="1:33" ht="12.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row>
    <row r="795" spans="1:33" ht="12.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row>
    <row r="796" spans="1:33" ht="12.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row>
    <row r="797" spans="1:33" ht="12.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row>
    <row r="798" spans="1:33" ht="12.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row>
    <row r="799" spans="1:33" ht="12.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row>
    <row r="800" spans="1:33" ht="12.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row>
    <row r="801" spans="1:33" ht="12.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row>
    <row r="802" spans="1:33" ht="12.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row>
    <row r="803" spans="1:33" ht="12.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row>
    <row r="804" spans="1:33" ht="12.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row>
    <row r="805" spans="1:33" ht="12.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row>
    <row r="806" spans="1:33" ht="12.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row>
    <row r="807" spans="1:33" ht="12.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row>
    <row r="808" spans="1:33" ht="12.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row>
    <row r="809" spans="1:33" ht="12.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row>
    <row r="810" spans="1:33" ht="12.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row>
    <row r="811" spans="1:33" ht="12.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row>
    <row r="812" spans="1:33" ht="12.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row>
    <row r="813" spans="1:33" ht="12.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row>
    <row r="814" spans="1:33" ht="12.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row>
    <row r="815" spans="1:33" ht="12.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row>
    <row r="816" spans="1:33" ht="12.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row>
    <row r="817" spans="1:33" ht="12.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row>
    <row r="818" spans="1:33" ht="12.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row>
    <row r="819" spans="1:33" ht="12.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row>
    <row r="820" spans="1:33" ht="12.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row>
    <row r="821" spans="1:33" ht="12.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row>
    <row r="822" spans="1:33" ht="12.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row>
    <row r="823" spans="1:33" ht="12.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row>
    <row r="824" spans="1:33" ht="12.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row>
    <row r="825" spans="1:33" ht="12.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row>
    <row r="826" spans="1:33" ht="12.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row>
    <row r="827" spans="1:33" ht="12.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row>
    <row r="828" spans="1:33" ht="12.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row>
    <row r="829" spans="1:33" ht="12.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row>
    <row r="830" spans="1:33" ht="12.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row>
    <row r="831" spans="1:33" ht="12.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row>
    <row r="832" spans="1:33" ht="12.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row>
    <row r="833" spans="1:33" ht="12.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row>
    <row r="834" spans="1:33" ht="12.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row>
    <row r="835" spans="1:33" ht="12.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row>
    <row r="836" spans="1:33" ht="12.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row>
    <row r="837" spans="1:33" ht="12.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row>
    <row r="838" spans="1:33" ht="12.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row>
    <row r="839" spans="1:33" ht="12.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row>
    <row r="840" spans="1:33" ht="12.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row>
    <row r="841" spans="1:33" ht="12.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row>
    <row r="842" spans="1:33" ht="12.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row>
    <row r="843" spans="1:33" ht="12.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row>
    <row r="844" spans="1:33" ht="12.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row>
    <row r="845" spans="1:33" ht="12.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row>
    <row r="846" spans="1:33" ht="12.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row>
    <row r="847" spans="1:33" ht="12.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row>
    <row r="848" spans="1:33" ht="12.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row>
    <row r="849" spans="1:33" ht="12.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row>
    <row r="850" spans="1:33" ht="12.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row>
    <row r="851" spans="1:33" ht="12.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row>
    <row r="852" spans="1:33" ht="12.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row>
    <row r="853" spans="1:33" ht="12.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row>
    <row r="854" spans="1:33" ht="12.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row>
    <row r="855" spans="1:33" ht="12.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row>
    <row r="856" spans="1:33" ht="12.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row>
    <row r="857" spans="1:33" ht="12.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row>
    <row r="858" spans="1:33" ht="12.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row>
    <row r="859" spans="1:33" ht="12.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row>
    <row r="860" spans="1:33" ht="12.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row>
    <row r="861" spans="1:33" ht="12.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row>
    <row r="862" spans="1:33" ht="12.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row>
    <row r="863" spans="1:33" ht="12.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row>
    <row r="864" spans="1:33" ht="12.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row>
    <row r="865" spans="1:33" ht="12.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row>
    <row r="866" spans="1:33" ht="12.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row>
    <row r="867" spans="1:33" ht="12.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row>
    <row r="868" spans="1:33" ht="12.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row>
    <row r="869" spans="1:33" ht="12.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row>
    <row r="870" spans="1:33" ht="12.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row>
    <row r="871" spans="1:33" ht="12.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row>
    <row r="872" spans="1:33" ht="12.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row>
    <row r="873" spans="1:33" ht="12.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row>
    <row r="874" spans="1:33" ht="12.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row>
    <row r="875" spans="1:33" ht="12.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row>
    <row r="876" spans="1:33" ht="12.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row>
    <row r="877" spans="1:33" ht="12.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row>
    <row r="878" spans="1:33" ht="12.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row>
    <row r="879" spans="1:33" ht="12.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row>
    <row r="880" spans="1:33" ht="12.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row>
    <row r="881" spans="1:33" ht="12.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row>
    <row r="882" spans="1:33" ht="12.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row>
    <row r="883" spans="1:33" ht="12.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row>
    <row r="884" spans="1:33" ht="12.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row>
    <row r="885" spans="1:33" ht="12.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row>
    <row r="886" spans="1:33" ht="12.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row>
    <row r="887" spans="1:33" ht="12.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row>
    <row r="888" spans="1:33" ht="12.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row>
    <row r="889" spans="1:33" ht="12.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row>
    <row r="890" spans="1:33" ht="12.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row>
    <row r="891" spans="1:33" ht="12.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row>
    <row r="892" spans="1:33" ht="12.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row>
    <row r="893" spans="1:33" ht="12.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row>
    <row r="894" spans="1:33" ht="12.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row>
    <row r="895" spans="1:33" ht="12.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row>
    <row r="896" spans="1:33" ht="12.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row>
    <row r="897" spans="1:33" ht="12.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row>
    <row r="898" spans="1:33" ht="12.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row>
    <row r="899" spans="1:33" ht="12.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row>
    <row r="900" spans="1:33" ht="12.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row>
    <row r="901" spans="1:33" ht="12.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row>
    <row r="902" spans="1:33" ht="12.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row>
    <row r="903" spans="1:33" ht="12.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row>
    <row r="904" spans="1:33" ht="12.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row>
    <row r="905" spans="1:33" ht="12.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row>
    <row r="906" spans="1:33" ht="12.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row>
    <row r="907" spans="1:33" ht="12.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row>
    <row r="908" spans="1:33" ht="12.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row>
    <row r="909" spans="1:33" ht="12.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row>
    <row r="910" spans="1:33" ht="12.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row>
    <row r="911" spans="1:33" ht="12.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row>
    <row r="912" spans="1:33" ht="12.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row>
    <row r="913" spans="1:33" ht="12.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row>
    <row r="914" spans="1:33" ht="12.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row>
    <row r="915" spans="1:33" ht="12.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row>
    <row r="916" spans="1:33" ht="12.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row>
    <row r="917" spans="1:33" ht="12.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row>
    <row r="918" spans="1:33" ht="12.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row>
    <row r="919" spans="1:33" ht="12.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row>
    <row r="920" spans="1:33" ht="12.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row>
    <row r="921" spans="1:33" ht="12.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row>
    <row r="922" spans="1:33" ht="12.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row>
    <row r="923" spans="1:33" ht="12.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row>
    <row r="924" spans="1:33" ht="12.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row>
    <row r="925" spans="1:33" ht="12.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row>
    <row r="926" spans="1:33" ht="12.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row>
    <row r="927" spans="1:33" ht="12.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row>
    <row r="928" spans="1:33" ht="12.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row>
    <row r="929" spans="1:33" ht="12.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row>
    <row r="930" spans="1:33" ht="12.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row>
    <row r="931" spans="1:33" ht="12.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row>
    <row r="932" spans="1:33" ht="12.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row>
    <row r="933" spans="1:33" ht="12.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row>
    <row r="934" spans="1:33" ht="12.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row>
    <row r="935" spans="1:33" ht="12.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row>
    <row r="936" spans="1:33" ht="12.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row>
    <row r="937" spans="1:33" ht="12.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row>
    <row r="938" spans="1:33" ht="12.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row>
    <row r="939" spans="1:33" ht="12.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row>
    <row r="940" spans="1:33" ht="12.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row>
    <row r="941" spans="1:33" ht="12.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row>
    <row r="942" spans="1:33" ht="12.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row>
    <row r="943" spans="1:33" ht="12.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row>
    <row r="944" spans="1:33" ht="12.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row>
    <row r="945" spans="1:33" ht="12.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row>
    <row r="946" spans="1:33" ht="12.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row>
    <row r="947" spans="1:33" ht="12.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row>
    <row r="948" spans="1:33" ht="12.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row>
    <row r="949" spans="1:33" ht="12.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row>
    <row r="950" spans="1:33" ht="12.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row>
    <row r="951" spans="1:33" ht="12.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row>
    <row r="952" spans="1:33" ht="12.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row>
    <row r="953" spans="1:33" ht="12.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row>
    <row r="954" spans="1:33" ht="12.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row>
    <row r="955" spans="1:33" ht="12.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row>
    <row r="956" spans="1:33" ht="12.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row>
    <row r="957" spans="1:33" ht="12.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row>
    <row r="958" spans="1:33" ht="12.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row>
    <row r="959" spans="1:33" ht="12.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row>
    <row r="960" spans="1:33" ht="12.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row>
    <row r="961" spans="1:33" ht="12.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row>
    <row r="962" spans="1:33" ht="12.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row>
    <row r="963" spans="1:33" ht="12.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row>
    <row r="964" spans="1:33" ht="12.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row>
    <row r="965" spans="1:33" ht="12.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row>
    <row r="966" spans="1:33" ht="12.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row>
    <row r="967" spans="1:33" ht="12.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row>
    <row r="968" spans="1:33" ht="12.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row>
    <row r="969" spans="1:33" ht="12.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row>
    <row r="970" spans="1:33" ht="12.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row>
    <row r="971" spans="1:33" ht="12.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row>
    <row r="972" spans="1:33" ht="12.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row>
    <row r="973" spans="1:33" ht="12.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row>
    <row r="974" spans="1:33" ht="12.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row>
    <row r="975" spans="1:33" ht="12.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row>
    <row r="976" spans="1:33" ht="12.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row>
    <row r="977" spans="1:33" ht="12.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row>
    <row r="978" spans="1:33" ht="12.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row>
    <row r="979" spans="1:33" ht="12.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row>
    <row r="980" spans="1:33" ht="12.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row>
    <row r="981" spans="1:33" ht="12.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row>
    <row r="982" spans="1:33" ht="12.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row>
    <row r="983" spans="1:33" ht="12.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row>
    <row r="984" spans="1:33" ht="12.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row>
    <row r="985" spans="1:33" ht="12.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row>
    <row r="986" spans="1:33" ht="12.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row>
    <row r="987" spans="1:33" ht="12.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row>
    <row r="988" spans="1:33" ht="12.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row>
    <row r="989" spans="1:33" ht="12.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row>
    <row r="990" spans="1:33" ht="12.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row>
    <row r="991" spans="1:33" ht="12.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row>
    <row r="992" spans="1:33" ht="12.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row>
    <row r="993" spans="1:33" ht="12.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row>
    <row r="994" spans="1:33" ht="12.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row>
    <row r="995" spans="1:33" ht="12.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row>
    <row r="996" spans="1:33" ht="12.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row>
    <row r="997" spans="1:33" ht="12.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row>
    <row r="998" spans="1:33" ht="12.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row>
    <row r="999" spans="1:33" ht="12.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row>
    <row r="1000" spans="1:33" ht="12.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row>
  </sheetData>
  <mergeCells count="42">
    <mergeCell ref="B21:D21"/>
    <mergeCell ref="B22:C22"/>
    <mergeCell ref="B23:C23"/>
    <mergeCell ref="B36:M38"/>
    <mergeCell ref="B9:C9"/>
    <mergeCell ref="B10:C10"/>
    <mergeCell ref="B11:C11"/>
    <mergeCell ref="B12:C12"/>
    <mergeCell ref="B14:D14"/>
    <mergeCell ref="B15:C15"/>
    <mergeCell ref="B16:C16"/>
    <mergeCell ref="K21:M21"/>
    <mergeCell ref="K22:L22"/>
    <mergeCell ref="K23:L23"/>
    <mergeCell ref="K7:M7"/>
    <mergeCell ref="K8:L8"/>
    <mergeCell ref="K10:L10"/>
    <mergeCell ref="K11:L11"/>
    <mergeCell ref="K12:L12"/>
    <mergeCell ref="K14:M14"/>
    <mergeCell ref="K15:L15"/>
    <mergeCell ref="F14:I14"/>
    <mergeCell ref="F20:I20"/>
    <mergeCell ref="B2:M3"/>
    <mergeCell ref="B4:M4"/>
    <mergeCell ref="B5:M6"/>
    <mergeCell ref="B7:D7"/>
    <mergeCell ref="F7:I7"/>
    <mergeCell ref="B8:C8"/>
    <mergeCell ref="K9:L9"/>
    <mergeCell ref="K16:L16"/>
    <mergeCell ref="K17:L17"/>
    <mergeCell ref="K18:L18"/>
    <mergeCell ref="K19:L19"/>
    <mergeCell ref="B17:C17"/>
    <mergeCell ref="B18:C18"/>
    <mergeCell ref="B19:C19"/>
    <mergeCell ref="F8:G8"/>
    <mergeCell ref="F9:G9"/>
    <mergeCell ref="F10:G10"/>
    <mergeCell ref="F11:G11"/>
    <mergeCell ref="F12:G12"/>
  </mergeCells>
  <hyperlinks>
    <hyperlink ref="B1" location="Welcome!A1" display="Welcome" xr:uid="{00000000-0004-0000-0200-000000000000}"/>
    <hyperlink ref="C1" location="Dashboard!A1" display="Dashboard" xr:uid="{00000000-0004-0000-0200-000001000000}"/>
    <hyperlink ref="D1" location="Instructions!A1" display="Instructions" xr:uid="{00000000-0004-0000-0200-000002000000}"/>
    <hyperlink ref="E1" location="Project!A1" display="Project" xr:uid="{00000000-0004-0000-0200-000003000000}"/>
    <hyperlink ref="F1" location="Materials!A1" display="Materials" xr:uid="{00000000-0004-0000-0200-000004000000}"/>
    <hyperlink ref="G1" location="Labour!A1" display="Labour" xr:uid="{00000000-0004-0000-0200-000005000000}"/>
    <hyperlink ref="H1" location="Equipment!A1" display="Equipment" xr:uid="{00000000-0004-0000-0200-000006000000}"/>
    <hyperlink ref="I1" location="Overheads!A1" display="Overheads" xr:uid="{00000000-0004-0000-0200-000007000000}"/>
    <hyperlink ref="J1" location="'Risk &amp; Cont'!A1" display="Risk &amp; Cont" xr:uid="{00000000-0004-0000-0200-000008000000}"/>
    <hyperlink ref="K1" location="Money!A1" display="Money" xr:uid="{00000000-0004-0000-0200-000009000000}"/>
    <hyperlink ref="L1" location="Proposal!A1" display="Proposal" xr:uid="{00000000-0004-0000-0200-00000A000000}"/>
    <hyperlink ref="M1" location="Settings!A1" display="Settings" xr:uid="{00000000-0004-0000-0200-00000B000000}"/>
  </hyperlinks>
  <pageMargins left="0.75" right="0.75" top="1" bottom="1"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workbookViewId="0"/>
  </sheetViews>
  <sheetFormatPr defaultColWidth="12.6640625" defaultRowHeight="15" customHeight="1" x14ac:dyDescent="0.25"/>
  <cols>
    <col min="1" max="27" width="13.77734375" customWidth="1"/>
    <col min="28" max="30" width="15.109375" customWidth="1"/>
    <col min="31" max="33" width="8.77734375" customWidth="1"/>
  </cols>
  <sheetData>
    <row r="1" spans="1:33"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row>
    <row r="2" spans="1:33" ht="12.75" customHeight="1" x14ac:dyDescent="0.3">
      <c r="B2" s="106"/>
      <c r="C2" s="94"/>
      <c r="D2" s="94"/>
      <c r="E2" s="94"/>
      <c r="F2" s="94"/>
      <c r="G2" s="94"/>
      <c r="H2" s="94"/>
      <c r="I2" s="94"/>
      <c r="J2" s="94"/>
      <c r="K2" s="94"/>
      <c r="L2" s="94"/>
      <c r="M2" s="94"/>
      <c r="N2" s="7"/>
      <c r="O2" s="7"/>
      <c r="P2" s="7"/>
      <c r="Q2" s="7"/>
      <c r="R2" s="7"/>
      <c r="S2" s="7"/>
      <c r="T2" s="7"/>
      <c r="U2" s="7"/>
      <c r="V2" s="7"/>
      <c r="W2" s="7"/>
      <c r="X2" s="7"/>
      <c r="Y2" s="7"/>
      <c r="Z2" s="7"/>
      <c r="AA2" s="7"/>
      <c r="AB2" s="7"/>
      <c r="AC2" s="7"/>
      <c r="AD2" s="7"/>
      <c r="AE2" s="7"/>
      <c r="AF2" s="7"/>
      <c r="AG2" s="7"/>
    </row>
    <row r="3" spans="1:33" ht="12.75" customHeight="1" x14ac:dyDescent="0.3">
      <c r="B3" s="94"/>
      <c r="C3" s="94"/>
      <c r="D3" s="94"/>
      <c r="E3" s="94"/>
      <c r="F3" s="94"/>
      <c r="G3" s="94"/>
      <c r="H3" s="94"/>
      <c r="I3" s="94"/>
      <c r="J3" s="94"/>
      <c r="K3" s="94"/>
      <c r="L3" s="94"/>
      <c r="M3" s="94"/>
      <c r="N3" s="7"/>
      <c r="O3" s="7"/>
      <c r="P3" s="7"/>
      <c r="Q3" s="7"/>
      <c r="R3" s="7"/>
      <c r="S3" s="7"/>
      <c r="T3" s="7"/>
      <c r="U3" s="7"/>
      <c r="V3" s="7"/>
      <c r="W3" s="7"/>
      <c r="X3" s="7"/>
      <c r="Y3" s="7"/>
      <c r="Z3" s="7"/>
      <c r="AA3" s="7"/>
      <c r="AB3" s="7"/>
      <c r="AC3" s="7"/>
      <c r="AD3" s="7"/>
      <c r="AE3" s="7"/>
      <c r="AF3" s="7"/>
      <c r="AG3" s="7"/>
    </row>
    <row r="4" spans="1:33" ht="27.75" customHeight="1" x14ac:dyDescent="0.3">
      <c r="B4" s="107" t="s">
        <v>81</v>
      </c>
      <c r="C4" s="108"/>
      <c r="D4" s="108"/>
      <c r="E4" s="108"/>
      <c r="F4" s="108"/>
      <c r="G4" s="108"/>
      <c r="H4" s="108"/>
      <c r="I4" s="108"/>
      <c r="J4" s="108"/>
      <c r="K4" s="108"/>
      <c r="L4" s="108"/>
      <c r="M4" s="109"/>
      <c r="N4" s="7"/>
      <c r="O4" s="7"/>
      <c r="P4" s="7"/>
      <c r="Q4" s="7"/>
      <c r="R4" s="7"/>
      <c r="S4" s="7"/>
      <c r="T4" s="7"/>
      <c r="U4" s="7"/>
      <c r="V4" s="7"/>
      <c r="W4" s="7"/>
      <c r="X4" s="7"/>
      <c r="Y4" s="7"/>
      <c r="Z4" s="7"/>
      <c r="AA4" s="7"/>
      <c r="AB4" s="7"/>
      <c r="AC4" s="7"/>
      <c r="AD4" s="7"/>
      <c r="AE4" s="7"/>
      <c r="AF4" s="7"/>
      <c r="AG4" s="7"/>
    </row>
    <row r="5" spans="1:33" ht="12.75" customHeight="1" x14ac:dyDescent="0.3">
      <c r="B5" s="106"/>
      <c r="C5" s="94"/>
      <c r="D5" s="94"/>
      <c r="E5" s="94"/>
      <c r="F5" s="94"/>
      <c r="G5" s="94"/>
      <c r="H5" s="94"/>
      <c r="I5" s="94"/>
      <c r="J5" s="94"/>
      <c r="K5" s="94"/>
      <c r="L5" s="94"/>
      <c r="M5" s="94"/>
      <c r="N5" s="7"/>
      <c r="O5" s="7"/>
      <c r="P5" s="7"/>
      <c r="Q5" s="7"/>
      <c r="R5" s="7"/>
      <c r="S5" s="7"/>
      <c r="T5" s="7"/>
      <c r="U5" s="7"/>
      <c r="V5" s="7"/>
      <c r="W5" s="7"/>
      <c r="X5" s="7"/>
      <c r="Y5" s="7"/>
      <c r="Z5" s="7"/>
      <c r="AA5" s="7"/>
      <c r="AB5" s="7"/>
      <c r="AC5" s="7"/>
      <c r="AD5" s="7"/>
      <c r="AE5" s="7"/>
      <c r="AF5" s="7"/>
      <c r="AG5" s="7"/>
    </row>
    <row r="6" spans="1:33" ht="12.75" customHeight="1" x14ac:dyDescent="0.3">
      <c r="B6" s="94"/>
      <c r="C6" s="94"/>
      <c r="D6" s="94"/>
      <c r="E6" s="94"/>
      <c r="F6" s="94"/>
      <c r="G6" s="94"/>
      <c r="H6" s="94"/>
      <c r="I6" s="94"/>
      <c r="J6" s="94"/>
      <c r="K6" s="94"/>
      <c r="L6" s="94"/>
      <c r="M6" s="94"/>
      <c r="N6" s="7"/>
      <c r="O6" s="7"/>
      <c r="P6" s="7"/>
      <c r="Q6" s="7"/>
      <c r="R6" s="7"/>
      <c r="S6" s="7"/>
      <c r="T6" s="7"/>
      <c r="U6" s="7"/>
      <c r="V6" s="7"/>
      <c r="W6" s="7"/>
      <c r="X6" s="7"/>
      <c r="Y6" s="7"/>
      <c r="Z6" s="7"/>
      <c r="AA6" s="7"/>
      <c r="AB6" s="7"/>
      <c r="AC6" s="7"/>
      <c r="AD6" s="7"/>
      <c r="AE6" s="7"/>
      <c r="AF6" s="7"/>
      <c r="AG6" s="7"/>
    </row>
    <row r="7" spans="1:33" ht="12.75" customHeight="1" x14ac:dyDescent="0.3">
      <c r="B7" s="126" t="s">
        <v>82</v>
      </c>
      <c r="C7" s="112"/>
      <c r="D7" s="112"/>
      <c r="E7" s="112"/>
      <c r="F7" s="112"/>
      <c r="G7" s="112"/>
      <c r="H7" s="112"/>
      <c r="I7" s="112"/>
      <c r="J7" s="112"/>
      <c r="K7" s="112"/>
      <c r="L7" s="112"/>
      <c r="M7" s="113"/>
      <c r="N7" s="7"/>
      <c r="O7" s="7"/>
      <c r="P7" s="7"/>
      <c r="Q7" s="7"/>
      <c r="R7" s="7"/>
      <c r="S7" s="7"/>
      <c r="T7" s="7"/>
      <c r="U7" s="7"/>
      <c r="V7" s="7"/>
      <c r="W7" s="7"/>
      <c r="X7" s="7"/>
      <c r="Y7" s="7"/>
      <c r="Z7" s="7"/>
      <c r="AA7" s="7"/>
      <c r="AB7" s="7"/>
      <c r="AC7" s="7"/>
      <c r="AD7" s="7"/>
      <c r="AE7" s="7"/>
      <c r="AF7" s="7"/>
      <c r="AG7" s="7"/>
    </row>
    <row r="8" spans="1:33" ht="12.75" customHeight="1" x14ac:dyDescent="0.3">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row>
    <row r="9" spans="1:33" ht="12.75" customHeight="1" x14ac:dyDescent="0.3">
      <c r="B9" s="125" t="s">
        <v>83</v>
      </c>
      <c r="C9" s="94"/>
      <c r="D9" s="127" t="s">
        <v>84</v>
      </c>
      <c r="E9" s="112"/>
      <c r="F9" s="112"/>
      <c r="G9" s="112"/>
      <c r="H9" s="112"/>
      <c r="I9" s="112"/>
      <c r="J9" s="112"/>
      <c r="K9" s="112"/>
      <c r="L9" s="112"/>
      <c r="M9" s="113"/>
      <c r="N9" s="7"/>
      <c r="O9" s="7"/>
      <c r="P9" s="7"/>
      <c r="Q9" s="7"/>
      <c r="R9" s="7"/>
      <c r="S9" s="7"/>
      <c r="T9" s="7"/>
      <c r="U9" s="7"/>
      <c r="V9" s="7"/>
      <c r="W9" s="7"/>
      <c r="X9" s="7"/>
      <c r="Y9" s="7"/>
      <c r="Z9" s="7"/>
      <c r="AA9" s="7"/>
      <c r="AB9" s="7"/>
      <c r="AC9" s="7"/>
      <c r="AD9" s="7"/>
      <c r="AE9" s="7"/>
      <c r="AF9" s="7"/>
      <c r="AG9" s="7"/>
    </row>
    <row r="10" spans="1:33" ht="12.75" customHeight="1" x14ac:dyDescent="0.3">
      <c r="B10" s="125" t="s">
        <v>85</v>
      </c>
      <c r="C10" s="94"/>
      <c r="D10" s="128" t="s">
        <v>86</v>
      </c>
      <c r="E10" s="112"/>
      <c r="F10" s="112"/>
      <c r="G10" s="112"/>
      <c r="H10" s="112"/>
      <c r="I10" s="112"/>
      <c r="J10" s="112"/>
      <c r="K10" s="112"/>
      <c r="L10" s="112"/>
      <c r="M10" s="113"/>
      <c r="N10" s="7"/>
      <c r="O10" s="7"/>
      <c r="P10" s="7"/>
      <c r="Q10" s="7"/>
      <c r="R10" s="7"/>
      <c r="S10" s="7"/>
      <c r="T10" s="7"/>
      <c r="U10" s="7"/>
      <c r="V10" s="7"/>
      <c r="W10" s="7"/>
      <c r="X10" s="7"/>
      <c r="Y10" s="7"/>
      <c r="Z10" s="7"/>
      <c r="AA10" s="7"/>
      <c r="AB10" s="7"/>
      <c r="AC10" s="7"/>
      <c r="AD10" s="7"/>
      <c r="AE10" s="7"/>
      <c r="AF10" s="7"/>
      <c r="AG10" s="7"/>
    </row>
    <row r="11" spans="1:33" ht="12.75" customHeight="1" x14ac:dyDescent="0.3">
      <c r="B11" s="125" t="s">
        <v>87</v>
      </c>
      <c r="C11" s="94"/>
      <c r="D11" s="128" t="s">
        <v>88</v>
      </c>
      <c r="E11" s="112"/>
      <c r="F11" s="112"/>
      <c r="G11" s="112"/>
      <c r="H11" s="112"/>
      <c r="I11" s="112"/>
      <c r="J11" s="112"/>
      <c r="K11" s="112"/>
      <c r="L11" s="112"/>
      <c r="M11" s="113"/>
      <c r="N11" s="7"/>
      <c r="O11" s="7"/>
      <c r="P11" s="7"/>
      <c r="Q11" s="7"/>
      <c r="R11" s="7"/>
      <c r="S11" s="7"/>
      <c r="T11" s="7"/>
      <c r="U11" s="7"/>
      <c r="V11" s="7"/>
      <c r="W11" s="7"/>
      <c r="X11" s="7"/>
      <c r="Y11" s="7"/>
      <c r="Z11" s="7"/>
      <c r="AA11" s="7"/>
      <c r="AB11" s="7"/>
      <c r="AC11" s="7"/>
      <c r="AD11" s="7"/>
      <c r="AE11" s="7"/>
      <c r="AF11" s="7"/>
      <c r="AG11" s="7"/>
    </row>
    <row r="12" spans="1:33" ht="12.75" customHeight="1" x14ac:dyDescent="0.3">
      <c r="B12" s="125" t="s">
        <v>89</v>
      </c>
      <c r="C12" s="94"/>
      <c r="D12" s="128" t="s">
        <v>90</v>
      </c>
      <c r="E12" s="112"/>
      <c r="F12" s="112"/>
      <c r="G12" s="112"/>
      <c r="H12" s="112"/>
      <c r="I12" s="112"/>
      <c r="J12" s="112"/>
      <c r="K12" s="112"/>
      <c r="L12" s="112"/>
      <c r="M12" s="113"/>
      <c r="N12" s="7"/>
      <c r="O12" s="7"/>
      <c r="P12" s="7"/>
      <c r="Q12" s="7"/>
      <c r="R12" s="7"/>
      <c r="S12" s="7"/>
      <c r="T12" s="7"/>
      <c r="U12" s="7"/>
      <c r="V12" s="7"/>
      <c r="W12" s="7"/>
      <c r="X12" s="7"/>
      <c r="Y12" s="7"/>
      <c r="Z12" s="7"/>
      <c r="AA12" s="7"/>
      <c r="AB12" s="7"/>
      <c r="AC12" s="7"/>
      <c r="AD12" s="7"/>
      <c r="AE12" s="7"/>
      <c r="AF12" s="7"/>
      <c r="AG12" s="7"/>
    </row>
    <row r="13" spans="1:33" ht="12.75" customHeight="1" x14ac:dyDescent="0.3">
      <c r="B13" s="125" t="s">
        <v>91</v>
      </c>
      <c r="C13" s="94"/>
      <c r="D13" s="128" t="s">
        <v>92</v>
      </c>
      <c r="E13" s="112"/>
      <c r="F13" s="112"/>
      <c r="G13" s="112"/>
      <c r="H13" s="112"/>
      <c r="I13" s="112"/>
      <c r="J13" s="112"/>
      <c r="K13" s="112"/>
      <c r="L13" s="112"/>
      <c r="M13" s="113"/>
      <c r="N13" s="7"/>
      <c r="O13" s="7"/>
      <c r="P13" s="7"/>
      <c r="Q13" s="7"/>
      <c r="R13" s="7"/>
      <c r="S13" s="7"/>
      <c r="T13" s="7"/>
      <c r="U13" s="7"/>
      <c r="V13" s="7"/>
      <c r="W13" s="7"/>
      <c r="X13" s="7"/>
      <c r="Y13" s="7"/>
      <c r="Z13" s="7"/>
      <c r="AA13" s="7"/>
      <c r="AB13" s="7"/>
      <c r="AC13" s="7"/>
      <c r="AD13" s="7"/>
      <c r="AE13" s="7"/>
      <c r="AF13" s="7"/>
      <c r="AG13" s="7"/>
    </row>
    <row r="14" spans="1:33" ht="12.75" customHeight="1" x14ac:dyDescent="0.3">
      <c r="B14" s="125" t="s">
        <v>93</v>
      </c>
      <c r="C14" s="94"/>
      <c r="D14" s="128" t="s">
        <v>94</v>
      </c>
      <c r="E14" s="112"/>
      <c r="F14" s="112"/>
      <c r="G14" s="112"/>
      <c r="H14" s="112"/>
      <c r="I14" s="112"/>
      <c r="J14" s="112"/>
      <c r="K14" s="112"/>
      <c r="L14" s="112"/>
      <c r="M14" s="113"/>
      <c r="N14" s="7"/>
      <c r="O14" s="7"/>
      <c r="P14" s="7"/>
      <c r="Q14" s="7"/>
      <c r="R14" s="7"/>
      <c r="S14" s="7"/>
      <c r="T14" s="7"/>
      <c r="U14" s="7"/>
      <c r="V14" s="7"/>
      <c r="W14" s="7"/>
      <c r="X14" s="7"/>
      <c r="Y14" s="7"/>
      <c r="Z14" s="7"/>
      <c r="AA14" s="7"/>
      <c r="AB14" s="7"/>
      <c r="AC14" s="7"/>
      <c r="AD14" s="7"/>
      <c r="AE14" s="7"/>
      <c r="AF14" s="7"/>
      <c r="AG14" s="7"/>
    </row>
    <row r="15" spans="1:33" ht="12.75" customHeight="1" x14ac:dyDescent="0.3">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row>
    <row r="16" spans="1:33" ht="12.75" customHeight="1" x14ac:dyDescent="0.3">
      <c r="A16" s="7"/>
      <c r="B16" s="126" t="s">
        <v>81</v>
      </c>
      <c r="C16" s="112"/>
      <c r="D16" s="112"/>
      <c r="E16" s="112"/>
      <c r="F16" s="112"/>
      <c r="G16" s="112"/>
      <c r="H16" s="112"/>
      <c r="I16" s="112"/>
      <c r="J16" s="112"/>
      <c r="K16" s="112"/>
      <c r="L16" s="112"/>
      <c r="M16" s="113"/>
      <c r="N16" s="7"/>
      <c r="O16" s="7"/>
      <c r="P16" s="7"/>
      <c r="Q16" s="7"/>
      <c r="R16" s="7"/>
      <c r="S16" s="7"/>
      <c r="T16" s="7"/>
      <c r="U16" s="7"/>
      <c r="V16" s="7"/>
      <c r="W16" s="7"/>
      <c r="X16" s="7"/>
      <c r="Y16" s="7"/>
      <c r="Z16" s="7"/>
      <c r="AA16" s="7"/>
      <c r="AB16" s="7"/>
      <c r="AC16" s="7"/>
      <c r="AD16" s="7"/>
      <c r="AE16" s="7"/>
      <c r="AF16" s="7"/>
      <c r="AG16" s="7"/>
    </row>
    <row r="17" spans="1:33" ht="12.75" customHeight="1" x14ac:dyDescent="0.3">
      <c r="A17" s="7"/>
      <c r="B17" s="16"/>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row>
    <row r="18" spans="1:33" ht="12.75" customHeight="1" x14ac:dyDescent="0.3">
      <c r="B18" s="125" t="s">
        <v>95</v>
      </c>
      <c r="C18" s="94"/>
      <c r="D18" s="128" t="s">
        <v>96</v>
      </c>
      <c r="E18" s="112"/>
      <c r="F18" s="112"/>
      <c r="G18" s="112"/>
      <c r="H18" s="112"/>
      <c r="I18" s="112"/>
      <c r="J18" s="112"/>
      <c r="K18" s="112"/>
      <c r="L18" s="112"/>
      <c r="M18" s="113"/>
      <c r="N18" s="7"/>
      <c r="O18" s="7"/>
      <c r="P18" s="7"/>
      <c r="Q18" s="7"/>
      <c r="R18" s="7"/>
      <c r="S18" s="7"/>
      <c r="T18" s="7"/>
      <c r="U18" s="7"/>
      <c r="V18" s="7"/>
      <c r="W18" s="7"/>
      <c r="X18" s="7"/>
      <c r="Y18" s="7"/>
      <c r="Z18" s="7"/>
      <c r="AA18" s="7"/>
      <c r="AB18" s="7"/>
      <c r="AC18" s="7"/>
      <c r="AD18" s="7"/>
      <c r="AE18" s="7"/>
      <c r="AF18" s="7"/>
      <c r="AG18" s="7"/>
    </row>
    <row r="19" spans="1:33" ht="12.75" customHeight="1" x14ac:dyDescent="0.3">
      <c r="B19" s="125" t="s">
        <v>97</v>
      </c>
      <c r="C19" s="94"/>
      <c r="D19" s="128" t="s">
        <v>98</v>
      </c>
      <c r="E19" s="112"/>
      <c r="F19" s="112"/>
      <c r="G19" s="112"/>
      <c r="H19" s="112"/>
      <c r="I19" s="112"/>
      <c r="J19" s="112"/>
      <c r="K19" s="112"/>
      <c r="L19" s="112"/>
      <c r="M19" s="113"/>
      <c r="N19" s="7"/>
      <c r="O19" s="7"/>
      <c r="P19" s="7"/>
      <c r="Q19" s="7"/>
      <c r="R19" s="7"/>
      <c r="S19" s="7"/>
      <c r="T19" s="7"/>
      <c r="U19" s="7"/>
      <c r="V19" s="7"/>
      <c r="W19" s="7"/>
      <c r="X19" s="7"/>
      <c r="Y19" s="7"/>
      <c r="Z19" s="7"/>
      <c r="AA19" s="7"/>
      <c r="AB19" s="7"/>
      <c r="AC19" s="7"/>
      <c r="AD19" s="7"/>
      <c r="AE19" s="7"/>
      <c r="AF19" s="7"/>
      <c r="AG19" s="7"/>
    </row>
    <row r="20" spans="1:33" ht="12.75" customHeight="1" x14ac:dyDescent="0.3">
      <c r="B20" s="125" t="s">
        <v>99</v>
      </c>
      <c r="C20" s="94"/>
      <c r="D20" s="128" t="s">
        <v>100</v>
      </c>
      <c r="E20" s="112"/>
      <c r="F20" s="112"/>
      <c r="G20" s="112"/>
      <c r="H20" s="112"/>
      <c r="I20" s="112"/>
      <c r="J20" s="112"/>
      <c r="K20" s="112"/>
      <c r="L20" s="112"/>
      <c r="M20" s="113"/>
      <c r="N20" s="7"/>
      <c r="O20" s="7"/>
      <c r="P20" s="7"/>
      <c r="Q20" s="7"/>
      <c r="R20" s="7"/>
      <c r="S20" s="7"/>
      <c r="T20" s="7"/>
      <c r="U20" s="7"/>
      <c r="V20" s="7"/>
      <c r="W20" s="7"/>
      <c r="X20" s="7"/>
      <c r="Y20" s="7"/>
      <c r="Z20" s="7"/>
      <c r="AA20" s="7"/>
      <c r="AB20" s="7"/>
      <c r="AC20" s="7"/>
      <c r="AD20" s="7"/>
      <c r="AE20" s="7"/>
      <c r="AF20" s="7"/>
      <c r="AG20" s="7"/>
    </row>
    <row r="21" spans="1:33" ht="12.75" customHeight="1" x14ac:dyDescent="0.3">
      <c r="B21" s="125" t="s">
        <v>101</v>
      </c>
      <c r="C21" s="94"/>
      <c r="D21" s="128" t="s">
        <v>102</v>
      </c>
      <c r="E21" s="112"/>
      <c r="F21" s="112"/>
      <c r="G21" s="112"/>
      <c r="H21" s="112"/>
      <c r="I21" s="112"/>
      <c r="J21" s="112"/>
      <c r="K21" s="112"/>
      <c r="L21" s="112"/>
      <c r="M21" s="113"/>
      <c r="N21" s="7"/>
      <c r="O21" s="7"/>
      <c r="P21" s="7"/>
      <c r="Q21" s="7"/>
      <c r="R21" s="7"/>
      <c r="S21" s="7"/>
      <c r="T21" s="7"/>
      <c r="U21" s="7"/>
      <c r="V21" s="7"/>
      <c r="W21" s="7"/>
      <c r="X21" s="7"/>
      <c r="Y21" s="7"/>
      <c r="Z21" s="7"/>
      <c r="AA21" s="7"/>
      <c r="AB21" s="7"/>
      <c r="AC21" s="7"/>
      <c r="AD21" s="7"/>
      <c r="AE21" s="7"/>
      <c r="AF21" s="7"/>
      <c r="AG21" s="7"/>
    </row>
    <row r="22" spans="1:33" ht="12.75" customHeight="1" x14ac:dyDescent="0.3">
      <c r="B22" s="125" t="s">
        <v>103</v>
      </c>
      <c r="C22" s="94"/>
      <c r="D22" s="128" t="s">
        <v>104</v>
      </c>
      <c r="E22" s="112"/>
      <c r="F22" s="112"/>
      <c r="G22" s="112"/>
      <c r="H22" s="112"/>
      <c r="I22" s="112"/>
      <c r="J22" s="112"/>
      <c r="K22" s="112"/>
      <c r="L22" s="112"/>
      <c r="M22" s="113"/>
      <c r="N22" s="7"/>
      <c r="O22" s="7"/>
      <c r="P22" s="7"/>
      <c r="Q22" s="7"/>
      <c r="R22" s="7"/>
      <c r="S22" s="7"/>
      <c r="T22" s="7"/>
      <c r="U22" s="7"/>
      <c r="V22" s="7"/>
      <c r="W22" s="7"/>
      <c r="X22" s="7"/>
      <c r="Y22" s="7"/>
      <c r="Z22" s="7"/>
      <c r="AA22" s="7"/>
      <c r="AB22" s="7"/>
      <c r="AC22" s="7"/>
      <c r="AD22" s="7"/>
      <c r="AE22" s="7"/>
      <c r="AF22" s="7"/>
      <c r="AG22" s="7"/>
    </row>
    <row r="23" spans="1:33" ht="12.75" customHeight="1" x14ac:dyDescent="0.3">
      <c r="B23" s="125" t="s">
        <v>105</v>
      </c>
      <c r="C23" s="94"/>
      <c r="D23" s="129">
        <v>45879</v>
      </c>
      <c r="E23" s="112"/>
      <c r="F23" s="112"/>
      <c r="G23" s="112"/>
      <c r="H23" s="112"/>
      <c r="I23" s="112"/>
      <c r="J23" s="112"/>
      <c r="K23" s="112"/>
      <c r="L23" s="112"/>
      <c r="M23" s="113"/>
      <c r="N23" s="7"/>
      <c r="O23" s="7"/>
      <c r="P23" s="7"/>
      <c r="Q23" s="7"/>
      <c r="R23" s="7"/>
      <c r="S23" s="7"/>
      <c r="T23" s="7"/>
      <c r="U23" s="7"/>
      <c r="V23" s="7"/>
      <c r="W23" s="7"/>
      <c r="X23" s="7"/>
      <c r="Y23" s="7"/>
      <c r="Z23" s="7"/>
      <c r="AA23" s="7"/>
      <c r="AB23" s="7"/>
      <c r="AC23" s="7"/>
      <c r="AD23" s="7"/>
      <c r="AE23" s="7"/>
      <c r="AF23" s="7"/>
      <c r="AG23" s="7"/>
    </row>
    <row r="24" spans="1:33" ht="12.75" customHeight="1" x14ac:dyDescent="0.3">
      <c r="B24" s="125" t="s">
        <v>106</v>
      </c>
      <c r="C24" s="94"/>
      <c r="D24" s="129">
        <v>45899</v>
      </c>
      <c r="E24" s="112"/>
      <c r="F24" s="112"/>
      <c r="G24" s="112"/>
      <c r="H24" s="112"/>
      <c r="I24" s="112"/>
      <c r="J24" s="112"/>
      <c r="K24" s="112"/>
      <c r="L24" s="112"/>
      <c r="M24" s="113"/>
      <c r="N24" s="7"/>
      <c r="O24" s="7"/>
      <c r="P24" s="7"/>
      <c r="Q24" s="7"/>
      <c r="R24" s="7"/>
      <c r="S24" s="7"/>
      <c r="T24" s="7"/>
      <c r="U24" s="7"/>
      <c r="V24" s="7"/>
      <c r="W24" s="7"/>
      <c r="X24" s="7"/>
      <c r="Y24" s="7"/>
      <c r="Z24" s="7"/>
      <c r="AA24" s="7"/>
      <c r="AB24" s="7"/>
      <c r="AC24" s="7"/>
      <c r="AD24" s="7"/>
      <c r="AE24" s="7"/>
      <c r="AF24" s="7"/>
      <c r="AG24" s="7"/>
    </row>
    <row r="25" spans="1:33" ht="12.75" customHeight="1" x14ac:dyDescent="0.3">
      <c r="B25" s="125" t="s">
        <v>107</v>
      </c>
      <c r="C25" s="94"/>
      <c r="D25" s="130">
        <f>NETWORKDAYS(D23,D24)</f>
        <v>15</v>
      </c>
      <c r="E25" s="112"/>
      <c r="F25" s="112"/>
      <c r="G25" s="112"/>
      <c r="H25" s="112"/>
      <c r="I25" s="112"/>
      <c r="J25" s="112"/>
      <c r="K25" s="112"/>
      <c r="L25" s="112"/>
      <c r="M25" s="113"/>
      <c r="N25" s="7"/>
      <c r="O25" s="7"/>
      <c r="P25" s="7"/>
      <c r="Q25" s="7"/>
      <c r="R25" s="7"/>
      <c r="S25" s="7"/>
      <c r="T25" s="7"/>
      <c r="U25" s="7"/>
      <c r="V25" s="7"/>
      <c r="W25" s="7"/>
      <c r="X25" s="7"/>
      <c r="Y25" s="7"/>
      <c r="Z25" s="7"/>
      <c r="AA25" s="7"/>
      <c r="AB25" s="7"/>
      <c r="AC25" s="7"/>
      <c r="AD25" s="7"/>
      <c r="AE25" s="7"/>
      <c r="AF25" s="7"/>
      <c r="AG25" s="7"/>
    </row>
    <row r="26" spans="1:33" ht="12.75" customHeight="1" x14ac:dyDescent="0.3">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row>
    <row r="27" spans="1:33" ht="12.75" customHeight="1" x14ac:dyDescent="0.3">
      <c r="A27" s="7"/>
      <c r="B27" s="126" t="s">
        <v>108</v>
      </c>
      <c r="C27" s="112"/>
      <c r="D27" s="112"/>
      <c r="E27" s="112"/>
      <c r="F27" s="112"/>
      <c r="G27" s="112"/>
      <c r="H27" s="112"/>
      <c r="I27" s="112"/>
      <c r="J27" s="112"/>
      <c r="K27" s="112"/>
      <c r="L27" s="112"/>
      <c r="M27" s="113"/>
      <c r="N27" s="7"/>
      <c r="O27" s="7"/>
      <c r="P27" s="7"/>
      <c r="Q27" s="7"/>
      <c r="R27" s="7"/>
      <c r="S27" s="7"/>
      <c r="T27" s="7"/>
      <c r="U27" s="7"/>
      <c r="V27" s="7"/>
      <c r="W27" s="7"/>
      <c r="X27" s="7"/>
      <c r="Y27" s="7"/>
      <c r="Z27" s="7"/>
      <c r="AA27" s="7"/>
      <c r="AB27" s="7"/>
      <c r="AC27" s="7"/>
      <c r="AD27" s="7"/>
      <c r="AE27" s="7"/>
      <c r="AF27" s="7"/>
      <c r="AG27" s="7"/>
    </row>
    <row r="28" spans="1:33" ht="12.75" customHeight="1" x14ac:dyDescent="0.3">
      <c r="A28" s="7"/>
      <c r="B28" s="7"/>
      <c r="C28" s="131"/>
      <c r="D28" s="94"/>
      <c r="E28" s="94"/>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row>
    <row r="29" spans="1:33" ht="12.75" customHeight="1" x14ac:dyDescent="0.3">
      <c r="A29" s="7"/>
      <c r="B29" s="125" t="s">
        <v>109</v>
      </c>
      <c r="C29" s="94"/>
      <c r="D29" s="17" t="s">
        <v>110</v>
      </c>
      <c r="E29" s="124" t="s">
        <v>111</v>
      </c>
      <c r="F29" s="112"/>
      <c r="G29" s="112"/>
      <c r="H29" s="112"/>
      <c r="I29" s="112"/>
      <c r="J29" s="112"/>
      <c r="K29" s="112"/>
      <c r="L29" s="112"/>
      <c r="M29" s="113"/>
      <c r="N29" s="7"/>
      <c r="O29" s="7"/>
      <c r="P29" s="7"/>
      <c r="Q29" s="7"/>
      <c r="R29" s="7"/>
      <c r="S29" s="7"/>
      <c r="T29" s="7"/>
      <c r="U29" s="7"/>
      <c r="V29" s="7"/>
      <c r="W29" s="7"/>
      <c r="X29" s="7"/>
      <c r="Y29" s="7"/>
      <c r="Z29" s="7"/>
      <c r="AA29" s="7"/>
      <c r="AB29" s="7"/>
      <c r="AC29" s="7"/>
      <c r="AD29" s="7"/>
      <c r="AE29" s="7"/>
      <c r="AF29" s="7"/>
      <c r="AG29" s="7"/>
    </row>
    <row r="30" spans="1:33" ht="12.75" customHeight="1" x14ac:dyDescent="0.3">
      <c r="A30" s="7"/>
      <c r="B30" s="125" t="s">
        <v>112</v>
      </c>
      <c r="C30" s="94"/>
      <c r="D30" s="17" t="s">
        <v>110</v>
      </c>
      <c r="E30" s="124"/>
      <c r="F30" s="112"/>
      <c r="G30" s="112"/>
      <c r="H30" s="112"/>
      <c r="I30" s="112"/>
      <c r="J30" s="112"/>
      <c r="K30" s="112"/>
      <c r="L30" s="112"/>
      <c r="M30" s="113"/>
      <c r="N30" s="7"/>
      <c r="O30" s="7"/>
      <c r="P30" s="7"/>
      <c r="Q30" s="7"/>
      <c r="R30" s="7"/>
      <c r="S30" s="7"/>
      <c r="T30" s="7"/>
      <c r="U30" s="7"/>
      <c r="V30" s="7"/>
      <c r="W30" s="7"/>
      <c r="X30" s="7"/>
      <c r="Y30" s="7"/>
      <c r="Z30" s="7"/>
      <c r="AA30" s="7"/>
      <c r="AB30" s="7"/>
      <c r="AC30" s="7"/>
      <c r="AD30" s="7"/>
      <c r="AE30" s="7"/>
      <c r="AF30" s="7"/>
      <c r="AG30" s="7"/>
    </row>
    <row r="31" spans="1:33" ht="12.75" customHeight="1" x14ac:dyDescent="0.3">
      <c r="A31" s="7"/>
      <c r="B31" s="125" t="s">
        <v>113</v>
      </c>
      <c r="C31" s="94"/>
      <c r="D31" s="17" t="s">
        <v>114</v>
      </c>
      <c r="E31" s="124"/>
      <c r="F31" s="112"/>
      <c r="G31" s="112"/>
      <c r="H31" s="112"/>
      <c r="I31" s="112"/>
      <c r="J31" s="112"/>
      <c r="K31" s="112"/>
      <c r="L31" s="112"/>
      <c r="M31" s="113"/>
      <c r="N31" s="7"/>
      <c r="O31" s="7"/>
      <c r="P31" s="7"/>
      <c r="Q31" s="7"/>
      <c r="R31" s="7"/>
      <c r="S31" s="7"/>
      <c r="T31" s="7"/>
      <c r="U31" s="7"/>
      <c r="V31" s="7"/>
      <c r="W31" s="7"/>
      <c r="X31" s="7"/>
      <c r="Y31" s="7"/>
      <c r="Z31" s="7"/>
      <c r="AA31" s="7"/>
      <c r="AB31" s="7"/>
      <c r="AC31" s="7"/>
      <c r="AD31" s="7"/>
      <c r="AE31" s="7"/>
      <c r="AF31" s="7"/>
      <c r="AG31" s="7"/>
    </row>
    <row r="32" spans="1:33" ht="12.75" customHeight="1" x14ac:dyDescent="0.3">
      <c r="A32" s="7"/>
      <c r="B32" s="125" t="s">
        <v>115</v>
      </c>
      <c r="C32" s="94"/>
      <c r="D32" s="17" t="s">
        <v>114</v>
      </c>
      <c r="E32" s="124"/>
      <c r="F32" s="112"/>
      <c r="G32" s="112"/>
      <c r="H32" s="112"/>
      <c r="I32" s="112"/>
      <c r="J32" s="112"/>
      <c r="K32" s="112"/>
      <c r="L32" s="112"/>
      <c r="M32" s="113"/>
      <c r="N32" s="7"/>
      <c r="O32" s="7"/>
      <c r="P32" s="7"/>
      <c r="Q32" s="7"/>
      <c r="R32" s="7"/>
      <c r="S32" s="7"/>
      <c r="T32" s="7"/>
      <c r="U32" s="7"/>
      <c r="V32" s="7"/>
      <c r="W32" s="7"/>
      <c r="X32" s="7"/>
      <c r="Y32" s="7"/>
      <c r="Z32" s="7"/>
      <c r="AA32" s="7"/>
      <c r="AB32" s="7"/>
      <c r="AC32" s="7"/>
      <c r="AD32" s="7"/>
      <c r="AE32" s="7"/>
      <c r="AF32" s="7"/>
      <c r="AG32" s="7"/>
    </row>
    <row r="33" spans="1:33" ht="12.75" customHeight="1" x14ac:dyDescent="0.3">
      <c r="A33" s="7"/>
      <c r="B33" s="125" t="s">
        <v>116</v>
      </c>
      <c r="C33" s="94"/>
      <c r="D33" s="17" t="s">
        <v>110</v>
      </c>
      <c r="E33" s="124" t="s">
        <v>117</v>
      </c>
      <c r="F33" s="112"/>
      <c r="G33" s="112"/>
      <c r="H33" s="112"/>
      <c r="I33" s="112"/>
      <c r="J33" s="112"/>
      <c r="K33" s="112"/>
      <c r="L33" s="112"/>
      <c r="M33" s="113"/>
      <c r="N33" s="7"/>
      <c r="O33" s="7"/>
      <c r="P33" s="7"/>
      <c r="Q33" s="7"/>
      <c r="R33" s="7"/>
      <c r="S33" s="7"/>
      <c r="T33" s="7"/>
      <c r="U33" s="7"/>
      <c r="V33" s="7"/>
      <c r="W33" s="7"/>
      <c r="X33" s="7"/>
      <c r="Y33" s="7"/>
      <c r="Z33" s="7"/>
      <c r="AA33" s="7"/>
      <c r="AB33" s="7"/>
      <c r="AC33" s="7"/>
      <c r="AD33" s="7"/>
      <c r="AE33" s="7"/>
      <c r="AF33" s="7"/>
      <c r="AG33" s="7"/>
    </row>
    <row r="34" spans="1:33" ht="12.75" customHeight="1" x14ac:dyDescent="0.3">
      <c r="A34" s="7"/>
      <c r="B34" s="125" t="s">
        <v>118</v>
      </c>
      <c r="C34" s="94"/>
      <c r="D34" s="17" t="s">
        <v>110</v>
      </c>
      <c r="E34" s="124"/>
      <c r="F34" s="112"/>
      <c r="G34" s="112"/>
      <c r="H34" s="112"/>
      <c r="I34" s="112"/>
      <c r="J34" s="112"/>
      <c r="K34" s="112"/>
      <c r="L34" s="112"/>
      <c r="M34" s="113"/>
      <c r="N34" s="7"/>
      <c r="O34" s="7"/>
      <c r="P34" s="7"/>
      <c r="Q34" s="7"/>
      <c r="R34" s="7"/>
      <c r="S34" s="7"/>
      <c r="T34" s="7"/>
      <c r="U34" s="7"/>
      <c r="V34" s="7"/>
      <c r="W34" s="7"/>
      <c r="X34" s="7"/>
      <c r="Y34" s="7"/>
      <c r="Z34" s="7"/>
      <c r="AA34" s="7"/>
      <c r="AB34" s="7"/>
      <c r="AC34" s="7"/>
      <c r="AD34" s="7"/>
      <c r="AE34" s="7"/>
      <c r="AF34" s="7"/>
      <c r="AG34" s="7"/>
    </row>
    <row r="35" spans="1:33" ht="12.75" customHeight="1" x14ac:dyDescent="0.3">
      <c r="A35" s="7"/>
      <c r="B35" s="125" t="s">
        <v>119</v>
      </c>
      <c r="C35" s="94"/>
      <c r="D35" s="17" t="s">
        <v>110</v>
      </c>
      <c r="E35" s="124"/>
      <c r="F35" s="112"/>
      <c r="G35" s="112"/>
      <c r="H35" s="112"/>
      <c r="I35" s="112"/>
      <c r="J35" s="112"/>
      <c r="K35" s="112"/>
      <c r="L35" s="112"/>
      <c r="M35" s="113"/>
      <c r="N35" s="7"/>
      <c r="O35" s="7"/>
      <c r="P35" s="7"/>
      <c r="Q35" s="7"/>
      <c r="R35" s="7"/>
      <c r="S35" s="7"/>
      <c r="T35" s="7"/>
      <c r="U35" s="7"/>
      <c r="V35" s="7"/>
      <c r="W35" s="7"/>
      <c r="X35" s="7"/>
      <c r="Y35" s="7"/>
      <c r="Z35" s="7"/>
      <c r="AA35" s="7"/>
      <c r="AB35" s="7"/>
      <c r="AC35" s="7"/>
      <c r="AD35" s="7"/>
      <c r="AE35" s="7"/>
      <c r="AF35" s="7"/>
      <c r="AG35" s="7"/>
    </row>
    <row r="36" spans="1:33" ht="12.75" customHeight="1" x14ac:dyDescent="0.3">
      <c r="A36" s="7"/>
      <c r="B36" s="125" t="s">
        <v>120</v>
      </c>
      <c r="C36" s="94"/>
      <c r="D36" s="17" t="s">
        <v>114</v>
      </c>
      <c r="E36" s="124"/>
      <c r="F36" s="112"/>
      <c r="G36" s="112"/>
      <c r="H36" s="112"/>
      <c r="I36" s="112"/>
      <c r="J36" s="112"/>
      <c r="K36" s="112"/>
      <c r="L36" s="112"/>
      <c r="M36" s="113"/>
      <c r="N36" s="7"/>
      <c r="O36" s="7"/>
      <c r="P36" s="7"/>
      <c r="Q36" s="7"/>
      <c r="R36" s="7"/>
      <c r="S36" s="7"/>
      <c r="T36" s="7"/>
      <c r="U36" s="7"/>
      <c r="V36" s="7"/>
      <c r="W36" s="7"/>
      <c r="X36" s="7"/>
      <c r="Y36" s="7"/>
      <c r="Z36" s="7"/>
      <c r="AA36" s="7"/>
      <c r="AB36" s="7"/>
      <c r="AC36" s="7"/>
      <c r="AD36" s="7"/>
      <c r="AE36" s="7"/>
      <c r="AF36" s="7"/>
      <c r="AG36" s="7"/>
    </row>
    <row r="37" spans="1:33" ht="12.75" customHeight="1" x14ac:dyDescent="0.3">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row>
    <row r="38" spans="1:33" ht="12.75" customHeight="1" x14ac:dyDescent="0.3">
      <c r="A38" s="7"/>
      <c r="B38" s="105" t="s">
        <v>18</v>
      </c>
      <c r="C38" s="91"/>
      <c r="D38" s="91"/>
      <c r="E38" s="91"/>
      <c r="F38" s="91"/>
      <c r="G38" s="91"/>
      <c r="H38" s="91"/>
      <c r="I38" s="91"/>
      <c r="J38" s="91"/>
      <c r="K38" s="91"/>
      <c r="L38" s="91"/>
      <c r="M38" s="92"/>
      <c r="N38" s="7"/>
      <c r="O38" s="7"/>
      <c r="P38" s="7"/>
      <c r="Q38" s="7"/>
      <c r="R38" s="7"/>
      <c r="S38" s="7"/>
      <c r="T38" s="7"/>
      <c r="U38" s="7"/>
      <c r="V38" s="7"/>
      <c r="W38" s="7"/>
      <c r="X38" s="7"/>
      <c r="Y38" s="7"/>
      <c r="Z38" s="7"/>
      <c r="AA38" s="7"/>
      <c r="AB38" s="7"/>
      <c r="AC38" s="7"/>
      <c r="AD38" s="7"/>
      <c r="AE38" s="7"/>
      <c r="AF38" s="7"/>
      <c r="AG38" s="7"/>
    </row>
    <row r="39" spans="1:33" ht="12.75" customHeight="1" x14ac:dyDescent="0.3">
      <c r="A39" s="7"/>
      <c r="B39" s="93"/>
      <c r="C39" s="94"/>
      <c r="D39" s="94"/>
      <c r="E39" s="94"/>
      <c r="F39" s="94"/>
      <c r="G39" s="94"/>
      <c r="H39" s="94"/>
      <c r="I39" s="94"/>
      <c r="J39" s="94"/>
      <c r="K39" s="94"/>
      <c r="L39" s="94"/>
      <c r="M39" s="95"/>
      <c r="N39" s="7"/>
      <c r="O39" s="7"/>
      <c r="P39" s="7"/>
      <c r="Q39" s="7"/>
      <c r="R39" s="7"/>
      <c r="S39" s="7"/>
      <c r="T39" s="7"/>
      <c r="U39" s="7"/>
      <c r="V39" s="7"/>
      <c r="W39" s="7"/>
      <c r="X39" s="7"/>
      <c r="Y39" s="7"/>
      <c r="Z39" s="7"/>
      <c r="AA39" s="7"/>
      <c r="AB39" s="7"/>
      <c r="AC39" s="7"/>
      <c r="AD39" s="7"/>
      <c r="AE39" s="7"/>
      <c r="AF39" s="7"/>
      <c r="AG39" s="7"/>
    </row>
    <row r="40" spans="1:33" ht="12.75" customHeight="1" x14ac:dyDescent="0.3">
      <c r="A40" s="7"/>
      <c r="B40" s="96"/>
      <c r="C40" s="97"/>
      <c r="D40" s="97"/>
      <c r="E40" s="97"/>
      <c r="F40" s="97"/>
      <c r="G40" s="97"/>
      <c r="H40" s="97"/>
      <c r="I40" s="97"/>
      <c r="J40" s="97"/>
      <c r="K40" s="97"/>
      <c r="L40" s="97"/>
      <c r="M40" s="98"/>
      <c r="N40" s="7"/>
      <c r="O40" s="7"/>
      <c r="P40" s="7"/>
      <c r="Q40" s="7"/>
      <c r="R40" s="7"/>
      <c r="S40" s="7"/>
      <c r="T40" s="7"/>
      <c r="U40" s="7"/>
      <c r="V40" s="7"/>
      <c r="W40" s="7"/>
      <c r="X40" s="7"/>
      <c r="Y40" s="7"/>
      <c r="Z40" s="7"/>
      <c r="AA40" s="7"/>
      <c r="AB40" s="7"/>
      <c r="AC40" s="7"/>
      <c r="AD40" s="7"/>
      <c r="AE40" s="7"/>
      <c r="AF40" s="7"/>
      <c r="AG40" s="7"/>
    </row>
    <row r="41" spans="1:33" ht="12.75" customHeight="1" x14ac:dyDescent="0.3">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row>
    <row r="42" spans="1:33" ht="12.75" customHeight="1" x14ac:dyDescent="0.3">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row>
    <row r="43" spans="1:33" ht="12.75" customHeight="1" x14ac:dyDescent="0.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row>
    <row r="44" spans="1:33" ht="12.75" customHeight="1" x14ac:dyDescent="0.3">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row>
    <row r="45" spans="1:33" ht="12.75"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row>
    <row r="46" spans="1:33" ht="12.75"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row>
    <row r="47" spans="1:33" ht="12.75"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row>
    <row r="48" spans="1:33" ht="12.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row>
    <row r="49" spans="1:33" ht="12.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row>
    <row r="50" spans="1:33" ht="12.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row>
    <row r="51" spans="1:33" ht="12.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row>
    <row r="52" spans="1:33" ht="12.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row>
    <row r="53" spans="1:33" ht="12.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row>
    <row r="54" spans="1:33" ht="12.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row>
    <row r="55" spans="1:33" ht="12.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row>
    <row r="56" spans="1:33" ht="12.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row>
    <row r="57" spans="1:33" ht="12.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row>
    <row r="58" spans="1:33" ht="12.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row>
    <row r="59" spans="1:33" ht="12.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row>
    <row r="60" spans="1:33" ht="12.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row>
    <row r="61" spans="1:33" ht="12.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row>
    <row r="62" spans="1:33" ht="12.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row>
    <row r="63" spans="1:33" ht="12.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row>
    <row r="64" spans="1:33" ht="12.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row>
    <row r="65" spans="1:33" ht="12.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row>
    <row r="66" spans="1:33" ht="12.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row>
    <row r="67" spans="1:33" ht="12.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row>
    <row r="68" spans="1:33" ht="12.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row>
    <row r="69" spans="1:33" ht="12.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row>
    <row r="70" spans="1:33" ht="12.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row>
    <row r="71" spans="1:33" ht="12.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row>
    <row r="72" spans="1:33" ht="12.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row>
    <row r="73" spans="1:33" ht="12.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row>
    <row r="74" spans="1:33" ht="12.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row>
    <row r="75" spans="1:33" ht="12.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row>
    <row r="76" spans="1:33" ht="12.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row>
    <row r="77" spans="1:33" ht="12.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row>
    <row r="78" spans="1:33" ht="12.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row>
    <row r="79" spans="1:33" ht="12.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row>
    <row r="80" spans="1:33" ht="12.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row>
    <row r="81" spans="1:33" ht="12.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row>
    <row r="82" spans="1:33" ht="12.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row>
    <row r="83" spans="1:33" ht="12.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row>
    <row r="84" spans="1:33" ht="12.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row>
    <row r="85" spans="1:33" ht="12.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row>
    <row r="86" spans="1:33" ht="12.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row>
    <row r="87" spans="1:33" ht="12.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row>
    <row r="88" spans="1:33" ht="12.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row>
    <row r="89" spans="1:33" ht="12.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row>
    <row r="90" spans="1:33" ht="12.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row>
    <row r="91" spans="1:33" ht="12.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row>
    <row r="92" spans="1:33" ht="12.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row>
    <row r="93" spans="1:33" ht="12.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row>
    <row r="94" spans="1:33" ht="12.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row>
    <row r="95" spans="1:33" ht="12.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row>
    <row r="96" spans="1:33" ht="12.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row>
    <row r="97" spans="1:33" ht="12.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row>
    <row r="98" spans="1:33" ht="12.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row>
    <row r="99" spans="1:33" ht="12.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row>
    <row r="100" spans="1:33" ht="12.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row>
    <row r="101" spans="1:33" ht="12.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row>
    <row r="102" spans="1:33" ht="12.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row>
    <row r="103" spans="1:33" ht="12.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row>
    <row r="104" spans="1:33" ht="12.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row>
    <row r="105" spans="1:33" ht="12.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row>
    <row r="106" spans="1:33" ht="12.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row>
    <row r="107" spans="1:33" ht="12.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row>
    <row r="108" spans="1:33" ht="12.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row>
    <row r="109" spans="1:33" ht="12.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row>
    <row r="110" spans="1:33" ht="12.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row>
    <row r="111" spans="1:33" ht="12.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row>
    <row r="112" spans="1:33" ht="12.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row>
    <row r="113" spans="1:33" ht="12.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row>
    <row r="114" spans="1:33" ht="12.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row>
    <row r="115" spans="1:33" ht="12.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row>
    <row r="116" spans="1:33" ht="12.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row>
    <row r="117" spans="1:33" ht="12.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row>
    <row r="118" spans="1:33" ht="12.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row>
    <row r="119" spans="1:33" ht="12.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row>
    <row r="120" spans="1:33" ht="12.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row>
    <row r="121" spans="1:33" ht="12.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row>
    <row r="122" spans="1:33" ht="12.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row>
    <row r="123" spans="1:33" ht="12.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row>
    <row r="124" spans="1:33" ht="12.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row>
    <row r="125" spans="1:33" ht="12.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row>
    <row r="126" spans="1:33" ht="12.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row>
    <row r="127" spans="1:33" ht="12.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row>
    <row r="128" spans="1:33" ht="12.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row>
    <row r="129" spans="1:33" ht="12.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row>
    <row r="130" spans="1:33" ht="12.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row>
    <row r="131" spans="1:33" ht="12.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row>
    <row r="132" spans="1:33" ht="12.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row>
    <row r="133" spans="1:33" ht="12.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row>
    <row r="134" spans="1:33" ht="12.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row>
    <row r="135" spans="1:33" ht="12.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row>
    <row r="136" spans="1:33" ht="12.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row>
    <row r="137" spans="1:33" ht="12.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row>
    <row r="138" spans="1:33" ht="12.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row>
    <row r="139" spans="1:33" ht="12.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row>
    <row r="140" spans="1:33" ht="12.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row>
    <row r="141" spans="1:33" ht="12.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row>
    <row r="142" spans="1:33" ht="12.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row>
    <row r="143" spans="1:33" ht="12.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row>
    <row r="144" spans="1:33" ht="12.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row>
    <row r="145" spans="1:33" ht="12.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row>
    <row r="146" spans="1:33" ht="12.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row>
    <row r="147" spans="1:33" ht="12.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row>
    <row r="148" spans="1:33" ht="12.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row>
    <row r="149" spans="1:33" ht="12.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row>
    <row r="150" spans="1:33" ht="12.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row>
    <row r="151" spans="1:33" ht="12.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row>
    <row r="152" spans="1:33" ht="12.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row>
    <row r="153" spans="1:33" ht="12.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row>
    <row r="154" spans="1:33" ht="12.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row>
    <row r="155" spans="1:33" ht="12.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row>
    <row r="156" spans="1:33" ht="12.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row>
    <row r="157" spans="1:33" ht="12.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row>
    <row r="158" spans="1:33" ht="12.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row>
    <row r="159" spans="1:33" ht="12.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row>
    <row r="160" spans="1:33" ht="12.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row>
    <row r="161" spans="1:33" ht="12.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row>
    <row r="162" spans="1:33" ht="12.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row>
    <row r="163" spans="1:33" ht="12.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row>
    <row r="164" spans="1:33" ht="12.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row>
    <row r="165" spans="1:33" ht="12.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row>
    <row r="166" spans="1:33" ht="12.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row>
    <row r="167" spans="1:33" ht="12.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row>
    <row r="168" spans="1:33" ht="12.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row>
    <row r="169" spans="1:33" ht="12.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row>
    <row r="170" spans="1:33" ht="12.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row>
    <row r="171" spans="1:33" ht="12.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row>
    <row r="172" spans="1:33" ht="12.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row>
    <row r="173" spans="1:33" ht="12.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row>
    <row r="174" spans="1:33" ht="12.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row>
    <row r="175" spans="1:33" ht="12.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row>
    <row r="176" spans="1:33" ht="12.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row>
    <row r="177" spans="1:33" ht="12.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row>
    <row r="178" spans="1:33" ht="12.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row>
    <row r="179" spans="1:33" ht="12.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row>
    <row r="180" spans="1:33" ht="12.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row>
    <row r="181" spans="1:33" ht="12.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row>
    <row r="182" spans="1:33" ht="12.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row>
    <row r="183" spans="1:33" ht="12.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row>
    <row r="184" spans="1:33" ht="12.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row>
    <row r="185" spans="1:33" ht="12.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row>
    <row r="186" spans="1:33" ht="12.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row>
    <row r="187" spans="1:33" ht="12.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row>
    <row r="188" spans="1:33" ht="12.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row>
    <row r="189" spans="1:33" ht="12.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row>
    <row r="190" spans="1:33" ht="12.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row>
    <row r="191" spans="1:33" ht="12.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row>
    <row r="192" spans="1:33" ht="12.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row>
    <row r="193" spans="1:33" ht="12.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row>
    <row r="194" spans="1:33" ht="12.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row>
    <row r="195" spans="1:33" ht="12.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row>
    <row r="196" spans="1:33" ht="12.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row>
    <row r="197" spans="1:33" ht="12.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row>
    <row r="198" spans="1:33" ht="12.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row>
    <row r="199" spans="1:33" ht="12.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row>
    <row r="200" spans="1:33" ht="12.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row>
    <row r="201" spans="1:33" ht="12.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row>
    <row r="202" spans="1:33" ht="12.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row>
    <row r="203" spans="1:33" ht="12.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row>
    <row r="204" spans="1:33" ht="12.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row>
    <row r="205" spans="1:33" ht="12.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row>
    <row r="206" spans="1:33" ht="12.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row>
    <row r="207" spans="1:33" ht="12.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row>
    <row r="208" spans="1:33" ht="12.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row>
    <row r="209" spans="1:33" ht="12.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row>
    <row r="210" spans="1:33" ht="12.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row>
    <row r="211" spans="1:33" ht="12.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row>
    <row r="212" spans="1:33" ht="12.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row>
    <row r="213" spans="1:33" ht="12.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row>
    <row r="214" spans="1:33" ht="12.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row>
    <row r="215" spans="1:33" ht="12.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row>
    <row r="216" spans="1:33" ht="12.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row>
    <row r="217" spans="1:33" ht="12.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row>
    <row r="218" spans="1:33" ht="12.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row>
    <row r="219" spans="1:33" ht="12.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row>
    <row r="220" spans="1:33" ht="12.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row>
    <row r="221" spans="1:33" ht="12.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row>
    <row r="222" spans="1:33" ht="12.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row>
    <row r="223" spans="1:33" ht="12.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row>
    <row r="224" spans="1:33" ht="12.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row>
    <row r="225" spans="1:33" ht="12.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row>
    <row r="226" spans="1:33" ht="12.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row>
    <row r="227" spans="1:33" ht="12.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row>
    <row r="228" spans="1:33" ht="12.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row>
    <row r="229" spans="1:33" ht="12.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row>
    <row r="230" spans="1:33" ht="12.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row>
    <row r="231" spans="1:33" ht="12.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row>
    <row r="232" spans="1:33" ht="12.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row>
    <row r="233" spans="1:33" ht="12.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row>
    <row r="234" spans="1:33" ht="12.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row>
    <row r="235" spans="1:33" ht="12.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row>
    <row r="236" spans="1:33" ht="12.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row>
    <row r="237" spans="1:33" ht="12.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row>
    <row r="238" spans="1:33" ht="12.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row>
    <row r="239" spans="1:33" ht="12.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row>
    <row r="240" spans="1:33" ht="12.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row>
    <row r="241" spans="1:33" ht="12.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row>
    <row r="242" spans="1:33" ht="12.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row>
    <row r="243" spans="1:33" ht="12.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row>
    <row r="244" spans="1:33" ht="12.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row>
    <row r="245" spans="1:33" ht="12.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row>
    <row r="246" spans="1:33" ht="12.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row>
    <row r="247" spans="1:33" ht="12.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row>
    <row r="248" spans="1:33" ht="12.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row>
    <row r="249" spans="1:33" ht="12.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row>
    <row r="250" spans="1:33" ht="12.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row>
    <row r="251" spans="1:33" ht="12.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row>
    <row r="252" spans="1:33" ht="12.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row>
    <row r="253" spans="1:33" ht="12.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row>
    <row r="254" spans="1:33" ht="12.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row>
    <row r="255" spans="1:33" ht="12.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row>
    <row r="256" spans="1:33" ht="12.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row>
    <row r="257" spans="1:33" ht="12.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row>
    <row r="258" spans="1:33" ht="12.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row>
    <row r="259" spans="1:33" ht="12.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row>
    <row r="260" spans="1:33" ht="12.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row>
    <row r="261" spans="1:33" ht="12.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row>
    <row r="262" spans="1:33" ht="12.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row>
    <row r="263" spans="1:33" ht="12.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row>
    <row r="264" spans="1:33" ht="12.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row>
    <row r="265" spans="1:33" ht="12.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row>
    <row r="266" spans="1:33" ht="12.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row>
    <row r="267" spans="1:33" ht="12.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row>
    <row r="268" spans="1:33" ht="12.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row>
    <row r="269" spans="1:33" ht="12.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row>
    <row r="270" spans="1:33" ht="12.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row>
    <row r="271" spans="1:33" ht="12.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row>
    <row r="272" spans="1:33" ht="12.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row>
    <row r="273" spans="1:33" ht="12.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row>
    <row r="274" spans="1:33" ht="12.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row>
    <row r="275" spans="1:33" ht="12.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row>
    <row r="276" spans="1:33" ht="12.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row>
    <row r="277" spans="1:33" ht="12.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row>
    <row r="278" spans="1:33" ht="12.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row>
    <row r="279" spans="1:33" ht="12.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row>
    <row r="280" spans="1:33" ht="12.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row>
    <row r="281" spans="1:33" ht="12.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row>
    <row r="282" spans="1:33" ht="12.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row>
    <row r="283" spans="1:33" ht="12.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row>
    <row r="284" spans="1:33" ht="12.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row>
    <row r="285" spans="1:33" ht="12.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row>
    <row r="286" spans="1:33" ht="12.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row>
    <row r="287" spans="1:33" ht="12.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row>
    <row r="288" spans="1:33" ht="12.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row>
    <row r="289" spans="1:33" ht="12.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row>
    <row r="290" spans="1:33" ht="12.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row>
    <row r="291" spans="1:33" ht="12.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row>
    <row r="292" spans="1:33" ht="12.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row>
    <row r="293" spans="1:33" ht="12.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row>
    <row r="294" spans="1:33" ht="12.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row>
    <row r="295" spans="1:33" ht="12.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row>
    <row r="296" spans="1:33" ht="12.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row>
    <row r="297" spans="1:33" ht="12.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row>
    <row r="298" spans="1:33" ht="12.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row>
    <row r="299" spans="1:33" ht="12.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row>
    <row r="300" spans="1:33" ht="12.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row>
    <row r="301" spans="1:33" ht="12.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row>
    <row r="302" spans="1:33" ht="12.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row>
    <row r="303" spans="1:33" ht="12.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row>
    <row r="304" spans="1:33" ht="12.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row>
    <row r="305" spans="1:33" ht="12.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row>
    <row r="306" spans="1:33" ht="12.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row>
    <row r="307" spans="1:33" ht="12.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row>
    <row r="308" spans="1:33" ht="12.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row>
    <row r="309" spans="1:33" ht="12.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row>
    <row r="310" spans="1:33" ht="12.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row>
    <row r="311" spans="1:33" ht="12.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row>
    <row r="312" spans="1:33" ht="12.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row>
    <row r="313" spans="1:33" ht="12.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row>
    <row r="314" spans="1:33" ht="12.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row>
    <row r="315" spans="1:33" ht="12.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row>
    <row r="316" spans="1:33" ht="12.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row>
    <row r="317" spans="1:33" ht="12.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row>
    <row r="318" spans="1:33" ht="12.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row>
    <row r="319" spans="1:33" ht="12.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row>
    <row r="320" spans="1:33" ht="12.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row>
    <row r="321" spans="1:33" ht="12.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row>
    <row r="322" spans="1:33" ht="12.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row>
    <row r="323" spans="1:33" ht="12.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row>
    <row r="324" spans="1:33" ht="12.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row>
    <row r="325" spans="1:33" ht="12.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row>
    <row r="326" spans="1:33" ht="12.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row>
    <row r="327" spans="1:33" ht="12.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row>
    <row r="328" spans="1:33" ht="12.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row>
    <row r="329" spans="1:33" ht="12.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row>
    <row r="330" spans="1:33" ht="12.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row>
    <row r="331" spans="1:33" ht="12.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row>
    <row r="332" spans="1:33" ht="12.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row>
    <row r="333" spans="1:33" ht="12.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row>
    <row r="334" spans="1:33" ht="12.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row>
    <row r="335" spans="1:33" ht="12.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row>
    <row r="336" spans="1:33" ht="12.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row>
    <row r="337" spans="1:33" ht="12.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row>
    <row r="338" spans="1:33" ht="12.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row>
    <row r="339" spans="1:33" ht="12.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row>
    <row r="340" spans="1:33" ht="12.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row>
    <row r="341" spans="1:33" ht="12.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row>
    <row r="342" spans="1:33" ht="12.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row>
    <row r="343" spans="1:33" ht="12.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row>
    <row r="344" spans="1:33" ht="12.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row>
    <row r="345" spans="1:33" ht="12.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row>
    <row r="346" spans="1:33" ht="12.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row>
    <row r="347" spans="1:33" ht="12.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row>
    <row r="348" spans="1:33" ht="12.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row>
    <row r="349" spans="1:33" ht="12.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row>
    <row r="350" spans="1:33" ht="12.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row>
    <row r="351" spans="1:33" ht="12.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row>
    <row r="352" spans="1:33" ht="12.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row>
    <row r="353" spans="1:33" ht="12.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row>
    <row r="354" spans="1:33" ht="12.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row>
    <row r="355" spans="1:33" ht="12.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row>
    <row r="356" spans="1:33" ht="12.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row>
    <row r="357" spans="1:33" ht="12.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row>
    <row r="358" spans="1:33" ht="12.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row>
    <row r="359" spans="1:33" ht="12.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row>
    <row r="360" spans="1:33" ht="12.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row>
    <row r="361" spans="1:33" ht="12.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row>
    <row r="362" spans="1:33" ht="12.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row>
    <row r="363" spans="1:33" ht="12.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row>
    <row r="364" spans="1:33" ht="12.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row>
    <row r="365" spans="1:33" ht="12.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row>
    <row r="366" spans="1:33" ht="12.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row>
    <row r="367" spans="1:33" ht="12.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row>
    <row r="368" spans="1:33" ht="12.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row>
    <row r="369" spans="1:33" ht="12.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row>
    <row r="370" spans="1:33" ht="12.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row>
    <row r="371" spans="1:33" ht="12.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row>
    <row r="372" spans="1:33" ht="12.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row>
    <row r="373" spans="1:33" ht="12.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row>
    <row r="374" spans="1:33" ht="12.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row>
    <row r="375" spans="1:33" ht="12.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row>
    <row r="376" spans="1:33" ht="12.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row>
    <row r="377" spans="1:33" ht="12.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row>
    <row r="378" spans="1:33" ht="12.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row>
    <row r="379" spans="1:33" ht="12.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row>
    <row r="380" spans="1:33" ht="12.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row>
    <row r="381" spans="1:33" ht="12.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row>
    <row r="382" spans="1:33" ht="12.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row>
    <row r="383" spans="1:33" ht="12.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row>
    <row r="384" spans="1:33" ht="12.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row>
    <row r="385" spans="1:33" ht="12.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row>
    <row r="386" spans="1:33" ht="12.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row>
    <row r="387" spans="1:33" ht="12.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row>
    <row r="388" spans="1:33" ht="12.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row>
    <row r="389" spans="1:33" ht="12.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row>
    <row r="390" spans="1:33" ht="12.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row>
    <row r="391" spans="1:33" ht="12.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row>
    <row r="392" spans="1:33" ht="12.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row>
    <row r="393" spans="1:33" ht="12.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row>
    <row r="394" spans="1:33" ht="12.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row>
    <row r="395" spans="1:33" ht="12.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row>
    <row r="396" spans="1:33" ht="12.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row>
    <row r="397" spans="1:33" ht="12.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row>
    <row r="398" spans="1:33" ht="12.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row>
    <row r="399" spans="1:33" ht="12.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row>
    <row r="400" spans="1:33" ht="12.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row>
    <row r="401" spans="1:33" ht="12.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row>
    <row r="402" spans="1:33" ht="12.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row>
    <row r="403" spans="1:33" ht="12.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row>
    <row r="404" spans="1:33" ht="12.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row>
    <row r="405" spans="1:33" ht="12.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row>
    <row r="406" spans="1:33" ht="12.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row>
    <row r="407" spans="1:33" ht="12.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row>
    <row r="408" spans="1:33" ht="12.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row>
    <row r="409" spans="1:33" ht="12.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row>
    <row r="410" spans="1:33" ht="12.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row>
    <row r="411" spans="1:33" ht="12.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row>
    <row r="412" spans="1:33" ht="12.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row>
    <row r="413" spans="1:33" ht="12.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row>
    <row r="414" spans="1:33" ht="12.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row>
    <row r="415" spans="1:33" ht="12.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row>
    <row r="416" spans="1:33" ht="12.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row>
    <row r="417" spans="1:33" ht="12.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row>
    <row r="418" spans="1:33" ht="12.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row>
    <row r="419" spans="1:33" ht="12.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row>
    <row r="420" spans="1:33" ht="12.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row>
    <row r="421" spans="1:33" ht="12.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row>
    <row r="422" spans="1:33" ht="12.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row>
    <row r="423" spans="1:33" ht="12.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row>
    <row r="424" spans="1:33" ht="12.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row>
    <row r="425" spans="1:33" ht="12.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row>
    <row r="426" spans="1:33" ht="12.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row>
    <row r="427" spans="1:33" ht="12.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row>
    <row r="428" spans="1:33" ht="12.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row>
    <row r="429" spans="1:33" ht="12.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row>
    <row r="430" spans="1:33" ht="12.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row>
    <row r="431" spans="1:33" ht="12.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row>
    <row r="432" spans="1:33" ht="12.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row>
    <row r="433" spans="1:33" ht="12.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row>
    <row r="434" spans="1:33" ht="12.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row>
    <row r="435" spans="1:33" ht="12.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row>
    <row r="436" spans="1:33" ht="12.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row>
    <row r="437" spans="1:33" ht="12.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row>
    <row r="438" spans="1:33" ht="12.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row>
    <row r="439" spans="1:33" ht="12.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row>
    <row r="440" spans="1:33" ht="12.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row>
    <row r="441" spans="1:33" ht="12.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row>
    <row r="442" spans="1:33" ht="12.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row>
    <row r="443" spans="1:33" ht="12.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row>
    <row r="444" spans="1:33" ht="12.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row>
    <row r="445" spans="1:33" ht="12.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row>
    <row r="446" spans="1:33" ht="12.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row>
    <row r="447" spans="1:33" ht="12.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row>
    <row r="448" spans="1:33" ht="12.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row>
    <row r="449" spans="1:33" ht="12.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row>
    <row r="450" spans="1:33" ht="12.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row>
    <row r="451" spans="1:33" ht="12.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row>
    <row r="452" spans="1:33" ht="12.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row>
    <row r="453" spans="1:33" ht="12.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row>
    <row r="454" spans="1:33" ht="12.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row>
    <row r="455" spans="1:33" ht="12.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row>
    <row r="456" spans="1:33" ht="12.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row>
    <row r="457" spans="1:33" ht="12.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row>
    <row r="458" spans="1:33" ht="12.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row>
    <row r="459" spans="1:33" ht="12.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row>
    <row r="460" spans="1:33" ht="12.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row>
    <row r="461" spans="1:33" ht="12.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row>
    <row r="462" spans="1:33" ht="12.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row>
    <row r="463" spans="1:33" ht="12.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row>
    <row r="464" spans="1:33" ht="12.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row>
    <row r="465" spans="1:33" ht="12.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row>
    <row r="466" spans="1:33" ht="12.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row>
    <row r="467" spans="1:33" ht="12.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row>
    <row r="468" spans="1:33" ht="12.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row>
    <row r="469" spans="1:33" ht="12.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row>
    <row r="470" spans="1:33" ht="12.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row>
    <row r="471" spans="1:33" ht="12.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row>
    <row r="472" spans="1:33" ht="12.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row>
    <row r="473" spans="1:33" ht="12.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row>
    <row r="474" spans="1:33" ht="12.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row>
    <row r="475" spans="1:33" ht="12.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row>
    <row r="476" spans="1:33" ht="12.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row>
    <row r="477" spans="1:33" ht="12.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row>
    <row r="478" spans="1:33" ht="12.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row>
    <row r="479" spans="1:33" ht="12.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row>
    <row r="480" spans="1:33" ht="12.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row>
    <row r="481" spans="1:33" ht="12.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row>
    <row r="482" spans="1:33" ht="12.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row>
    <row r="483" spans="1:33" ht="12.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row>
    <row r="484" spans="1:33" ht="12.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row>
    <row r="485" spans="1:33" ht="12.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row>
    <row r="486" spans="1:33" ht="12.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row>
    <row r="487" spans="1:33" ht="12.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row>
    <row r="488" spans="1:33" ht="12.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row>
    <row r="489" spans="1:33" ht="12.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row>
    <row r="490" spans="1:33" ht="12.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row>
    <row r="491" spans="1:33" ht="12.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row>
    <row r="492" spans="1:33" ht="12.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row>
    <row r="493" spans="1:33" ht="12.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row>
    <row r="494" spans="1:33" ht="12.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row>
    <row r="495" spans="1:33" ht="12.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row>
    <row r="496" spans="1:33" ht="12.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row>
    <row r="497" spans="1:33" ht="12.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row>
    <row r="498" spans="1:33" ht="12.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row>
    <row r="499" spans="1:33" ht="12.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row>
    <row r="500" spans="1:33" ht="12.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row>
    <row r="501" spans="1:33" ht="12.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row>
    <row r="502" spans="1:33" ht="12.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row>
    <row r="503" spans="1:33" ht="12.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row>
    <row r="504" spans="1:33" ht="12.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row>
    <row r="505" spans="1:33" ht="12.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row>
    <row r="506" spans="1:33" ht="12.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row>
    <row r="507" spans="1:33" ht="12.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row>
    <row r="508" spans="1:33" ht="12.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row>
    <row r="509" spans="1:33" ht="12.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row>
    <row r="510" spans="1:33" ht="12.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row>
    <row r="511" spans="1:33" ht="12.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row>
    <row r="512" spans="1:33" ht="12.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row>
    <row r="513" spans="1:33" ht="12.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row>
    <row r="514" spans="1:33" ht="12.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row>
    <row r="515" spans="1:33" ht="12.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row>
    <row r="516" spans="1:33" ht="12.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row>
    <row r="517" spans="1:33" ht="12.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row>
    <row r="518" spans="1:33" ht="12.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row>
    <row r="519" spans="1:33" ht="12.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row>
    <row r="520" spans="1:33" ht="12.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row>
    <row r="521" spans="1:33" ht="12.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row>
    <row r="522" spans="1:33" ht="12.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row>
    <row r="523" spans="1:33" ht="12.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row>
    <row r="524" spans="1:33" ht="12.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row>
    <row r="525" spans="1:33" ht="12.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row>
    <row r="526" spans="1:33" ht="12.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row>
    <row r="527" spans="1:33" ht="12.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row>
    <row r="528" spans="1:33" ht="12.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row>
    <row r="529" spans="1:33" ht="12.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row>
    <row r="530" spans="1:33" ht="12.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row>
    <row r="531" spans="1:33" ht="12.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row>
    <row r="532" spans="1:33" ht="12.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row>
    <row r="533" spans="1:33" ht="12.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row>
    <row r="534" spans="1:33" ht="12.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row>
    <row r="535" spans="1:33" ht="12.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row>
    <row r="536" spans="1:33" ht="12.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row>
    <row r="537" spans="1:33" ht="12.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row>
    <row r="538" spans="1:33" ht="12.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row>
    <row r="539" spans="1:33" ht="12.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row>
    <row r="540" spans="1:33" ht="12.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row>
    <row r="541" spans="1:33" ht="12.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row>
    <row r="542" spans="1:33" ht="12.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row>
    <row r="543" spans="1:33" ht="12.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row>
    <row r="544" spans="1:33" ht="12.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row>
    <row r="545" spans="1:33" ht="12.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row>
    <row r="546" spans="1:33" ht="12.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row>
    <row r="547" spans="1:33" ht="12.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row>
    <row r="548" spans="1:33" ht="12.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row>
    <row r="549" spans="1:33" ht="12.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row>
    <row r="550" spans="1:33" ht="12.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row>
    <row r="551" spans="1:33" ht="12.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row>
    <row r="552" spans="1:33" ht="12.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row>
    <row r="553" spans="1:33" ht="12.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row>
    <row r="554" spans="1:33" ht="12.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row>
    <row r="555" spans="1:33" ht="12.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row>
    <row r="556" spans="1:33" ht="12.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row>
    <row r="557" spans="1:33" ht="12.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row>
    <row r="558" spans="1:33" ht="12.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row>
    <row r="559" spans="1:33" ht="12.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row>
    <row r="560" spans="1:33" ht="12.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row>
    <row r="561" spans="1:33" ht="12.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row>
    <row r="562" spans="1:33" ht="12.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row>
    <row r="563" spans="1:33" ht="12.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row>
    <row r="564" spans="1:33" ht="12.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row>
    <row r="565" spans="1:33" ht="12.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row>
    <row r="566" spans="1:33" ht="12.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row>
    <row r="567" spans="1:33" ht="12.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row>
    <row r="568" spans="1:33" ht="12.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row>
    <row r="569" spans="1:33" ht="12.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row>
    <row r="570" spans="1:33" ht="12.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row>
    <row r="571" spans="1:33" ht="12.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row>
    <row r="572" spans="1:33" ht="12.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row>
    <row r="573" spans="1:33" ht="12.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row>
    <row r="574" spans="1:33" ht="12.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row>
    <row r="575" spans="1:33" ht="12.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row>
    <row r="576" spans="1:33" ht="12.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row>
    <row r="577" spans="1:33" ht="12.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row>
    <row r="578" spans="1:33" ht="12.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row>
    <row r="579" spans="1:33" ht="12.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row>
    <row r="580" spans="1:33" ht="12.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row>
    <row r="581" spans="1:33" ht="12.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row>
    <row r="582" spans="1:33" ht="12.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row>
    <row r="583" spans="1:33" ht="12.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row>
    <row r="584" spans="1:33" ht="12.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row>
    <row r="585" spans="1:33" ht="12.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row>
    <row r="586" spans="1:33" ht="12.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row>
    <row r="587" spans="1:33" ht="12.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row>
    <row r="588" spans="1:33" ht="12.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row>
    <row r="589" spans="1:33" ht="12.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row>
    <row r="590" spans="1:33" ht="12.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row>
    <row r="591" spans="1:33" ht="12.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row>
    <row r="592" spans="1:33" ht="12.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row>
    <row r="593" spans="1:33" ht="12.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row>
    <row r="594" spans="1:33" ht="12.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row>
    <row r="595" spans="1:33" ht="12.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row>
    <row r="596" spans="1:33" ht="12.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row>
    <row r="597" spans="1:33" ht="12.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row>
    <row r="598" spans="1:33" ht="12.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row>
    <row r="599" spans="1:33" ht="12.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row>
    <row r="600" spans="1:33" ht="12.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row>
    <row r="601" spans="1:33" ht="12.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row>
    <row r="602" spans="1:33" ht="12.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row>
    <row r="603" spans="1:33" ht="12.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row>
    <row r="604" spans="1:33" ht="12.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row>
    <row r="605" spans="1:33" ht="12.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row>
    <row r="606" spans="1:33" ht="12.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row>
    <row r="607" spans="1:33" ht="12.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row>
    <row r="608" spans="1:33" ht="12.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row>
    <row r="609" spans="1:33" ht="12.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row>
    <row r="610" spans="1:33" ht="12.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row>
    <row r="611" spans="1:33" ht="12.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row>
    <row r="612" spans="1:33" ht="12.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row>
    <row r="613" spans="1:33" ht="12.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row>
    <row r="614" spans="1:33" ht="12.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row>
    <row r="615" spans="1:33" ht="12.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row>
    <row r="616" spans="1:33" ht="12.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row>
    <row r="617" spans="1:33" ht="12.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row>
    <row r="618" spans="1:33" ht="12.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row>
    <row r="619" spans="1:33" ht="12.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row>
    <row r="620" spans="1:33" ht="12.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row>
    <row r="621" spans="1:33" ht="12.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row>
    <row r="622" spans="1:33" ht="12.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row>
    <row r="623" spans="1:33" ht="12.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row>
    <row r="624" spans="1:33" ht="12.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row>
    <row r="625" spans="1:33" ht="12.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row>
    <row r="626" spans="1:33" ht="12.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row>
    <row r="627" spans="1:33" ht="12.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row>
    <row r="628" spans="1:33" ht="12.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row>
    <row r="629" spans="1:33" ht="12.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row>
    <row r="630" spans="1:33" ht="12.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row>
    <row r="631" spans="1:33" ht="12.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row>
    <row r="632" spans="1:33" ht="12.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row>
    <row r="633" spans="1:33" ht="12.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row>
    <row r="634" spans="1:33" ht="12.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row>
    <row r="635" spans="1:33" ht="12.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row>
    <row r="636" spans="1:33" ht="12.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row>
    <row r="637" spans="1:33" ht="12.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row>
    <row r="638" spans="1:33" ht="12.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row>
    <row r="639" spans="1:33" ht="12.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row>
    <row r="640" spans="1:33" ht="12.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row>
    <row r="641" spans="1:33" ht="12.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row>
    <row r="642" spans="1:33" ht="12.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row>
    <row r="643" spans="1:33" ht="12.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row>
    <row r="644" spans="1:33" ht="12.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row>
    <row r="645" spans="1:33" ht="12.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row>
    <row r="646" spans="1:33" ht="12.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row>
    <row r="647" spans="1:33" ht="12.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row>
    <row r="648" spans="1:33" ht="12.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row>
    <row r="649" spans="1:33" ht="12.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row>
    <row r="650" spans="1:33" ht="12.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row>
    <row r="651" spans="1:33" ht="12.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row>
    <row r="652" spans="1:33" ht="12.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row>
    <row r="653" spans="1:33" ht="12.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row>
    <row r="654" spans="1:33" ht="12.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row>
    <row r="655" spans="1:33" ht="12.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row>
    <row r="656" spans="1:33" ht="12.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row>
    <row r="657" spans="1:33" ht="12.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row>
    <row r="658" spans="1:33" ht="12.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row>
    <row r="659" spans="1:33" ht="12.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row>
    <row r="660" spans="1:33" ht="12.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row>
    <row r="661" spans="1:33" ht="12.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row>
    <row r="662" spans="1:33" ht="12.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row>
    <row r="663" spans="1:33" ht="12.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row>
    <row r="664" spans="1:33" ht="12.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row>
    <row r="665" spans="1:33" ht="12.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row>
    <row r="666" spans="1:33" ht="12.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row>
    <row r="667" spans="1:33" ht="12.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row>
    <row r="668" spans="1:33" ht="12.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row>
    <row r="669" spans="1:33" ht="12.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row>
    <row r="670" spans="1:33" ht="12.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row>
    <row r="671" spans="1:33" ht="12.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row>
    <row r="672" spans="1:33" ht="12.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row>
    <row r="673" spans="1:33" ht="12.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row>
    <row r="674" spans="1:33" ht="12.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row>
    <row r="675" spans="1:33" ht="12.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row>
    <row r="676" spans="1:33" ht="12.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row>
    <row r="677" spans="1:33" ht="12.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row>
    <row r="678" spans="1:33" ht="12.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row>
    <row r="679" spans="1:33" ht="12.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row>
    <row r="680" spans="1:33" ht="12.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row>
    <row r="681" spans="1:33" ht="12.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row>
    <row r="682" spans="1:33" ht="12.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row>
    <row r="683" spans="1:33" ht="12.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row>
    <row r="684" spans="1:33" ht="12.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row>
    <row r="685" spans="1:33" ht="12.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row>
    <row r="686" spans="1:33" ht="12.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row>
    <row r="687" spans="1:33" ht="12.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row>
    <row r="688" spans="1:33" ht="12.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row>
    <row r="689" spans="1:33" ht="12.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row>
    <row r="690" spans="1:33" ht="12.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row>
    <row r="691" spans="1:33" ht="12.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row>
    <row r="692" spans="1:33" ht="12.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row>
    <row r="693" spans="1:33" ht="12.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row>
    <row r="694" spans="1:33" ht="12.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row>
    <row r="695" spans="1:33" ht="12.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row>
    <row r="696" spans="1:33" ht="12.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row>
    <row r="697" spans="1:33" ht="12.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row>
    <row r="698" spans="1:33" ht="12.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row>
    <row r="699" spans="1:33" ht="12.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row>
    <row r="700" spans="1:33" ht="12.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row>
    <row r="701" spans="1:33" ht="12.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row>
    <row r="702" spans="1:33" ht="12.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row>
    <row r="703" spans="1:33" ht="12.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row>
    <row r="704" spans="1:33" ht="12.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row>
    <row r="705" spans="1:33" ht="12.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row>
    <row r="706" spans="1:33" ht="12.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row>
    <row r="707" spans="1:33" ht="12.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row>
    <row r="708" spans="1:33" ht="12.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row>
    <row r="709" spans="1:33" ht="12.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row>
    <row r="710" spans="1:33" ht="12.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row>
    <row r="711" spans="1:33" ht="12.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row>
    <row r="712" spans="1:33" ht="12.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row>
    <row r="713" spans="1:33" ht="12.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row>
    <row r="714" spans="1:33" ht="12.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row>
    <row r="715" spans="1:33" ht="12.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row>
    <row r="716" spans="1:33" ht="12.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row>
    <row r="717" spans="1:33" ht="12.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row>
    <row r="718" spans="1:33" ht="12.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row>
    <row r="719" spans="1:33" ht="12.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row>
    <row r="720" spans="1:33" ht="12.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row>
    <row r="721" spans="1:33" ht="12.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row>
    <row r="722" spans="1:33" ht="12.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row>
    <row r="723" spans="1:33" ht="12.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row>
    <row r="724" spans="1:33" ht="12.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row>
    <row r="725" spans="1:33" ht="12.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row>
    <row r="726" spans="1:33" ht="12.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row>
    <row r="727" spans="1:33" ht="12.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row>
    <row r="728" spans="1:33" ht="12.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row>
    <row r="729" spans="1:33" ht="12.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row>
    <row r="730" spans="1:33" ht="12.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row>
    <row r="731" spans="1:33" ht="12.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row>
    <row r="732" spans="1:33" ht="12.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row>
    <row r="733" spans="1:33" ht="12.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row>
    <row r="734" spans="1:33" ht="12.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row>
    <row r="735" spans="1:33" ht="12.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row>
    <row r="736" spans="1:33" ht="12.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row>
    <row r="737" spans="1:33" ht="12.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row>
    <row r="738" spans="1:33" ht="12.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row>
    <row r="739" spans="1:33" ht="12.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row>
    <row r="740" spans="1:33" ht="12.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row>
    <row r="741" spans="1:33" ht="12.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row>
    <row r="742" spans="1:33" ht="12.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row>
    <row r="743" spans="1:33" ht="12.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row>
    <row r="744" spans="1:33" ht="12.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row>
    <row r="745" spans="1:33" ht="12.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row>
    <row r="746" spans="1:33" ht="12.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row>
    <row r="747" spans="1:33" ht="12.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row>
    <row r="748" spans="1:33" ht="12.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row>
    <row r="749" spans="1:33" ht="12.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row>
    <row r="750" spans="1:33" ht="12.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row>
    <row r="751" spans="1:33" ht="12.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row>
    <row r="752" spans="1:33" ht="12.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row>
    <row r="753" spans="1:33" ht="12.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row>
    <row r="754" spans="1:33" ht="12.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row>
    <row r="755" spans="1:33" ht="12.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row>
    <row r="756" spans="1:33" ht="12.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row>
    <row r="757" spans="1:33" ht="12.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row>
    <row r="758" spans="1:33" ht="12.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row>
    <row r="759" spans="1:33" ht="12.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row>
    <row r="760" spans="1:33" ht="12.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row>
    <row r="761" spans="1:33" ht="12.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row>
    <row r="762" spans="1:33" ht="12.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row>
    <row r="763" spans="1:33" ht="12.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row>
    <row r="764" spans="1:33" ht="12.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row>
    <row r="765" spans="1:33" ht="12.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row>
    <row r="766" spans="1:33" ht="12.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row>
    <row r="767" spans="1:33" ht="12.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row>
    <row r="768" spans="1:33" ht="12.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row>
    <row r="769" spans="1:33" ht="12.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row>
    <row r="770" spans="1:33" ht="12.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row>
    <row r="771" spans="1:33" ht="12.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row>
    <row r="772" spans="1:33" ht="12.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row>
    <row r="773" spans="1:33" ht="12.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row>
    <row r="774" spans="1:33" ht="12.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row>
    <row r="775" spans="1:33" ht="12.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row>
    <row r="776" spans="1:33" ht="12.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row>
    <row r="777" spans="1:33" ht="12.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row>
    <row r="778" spans="1:33" ht="12.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row>
    <row r="779" spans="1:33" ht="12.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row>
    <row r="780" spans="1:33" ht="12.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row>
    <row r="781" spans="1:33" ht="12.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row>
    <row r="782" spans="1:33" ht="12.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row>
    <row r="783" spans="1:33" ht="12.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row>
    <row r="784" spans="1:33" ht="12.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row>
    <row r="785" spans="1:33" ht="12.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row>
    <row r="786" spans="1:33" ht="12.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row>
    <row r="787" spans="1:33" ht="12.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row>
    <row r="788" spans="1:33" ht="12.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row>
    <row r="789" spans="1:33" ht="12.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row>
    <row r="790" spans="1:33" ht="12.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row>
    <row r="791" spans="1:33" ht="12.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row>
    <row r="792" spans="1:33" ht="12.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row>
    <row r="793" spans="1:33" ht="12.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row>
    <row r="794" spans="1:33" ht="12.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row>
    <row r="795" spans="1:33" ht="12.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row>
    <row r="796" spans="1:33" ht="12.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row>
    <row r="797" spans="1:33" ht="12.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row>
    <row r="798" spans="1:33" ht="12.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row>
    <row r="799" spans="1:33" ht="12.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row>
    <row r="800" spans="1:33" ht="12.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row>
    <row r="801" spans="1:33" ht="12.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row>
    <row r="802" spans="1:33" ht="12.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row>
    <row r="803" spans="1:33" ht="12.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row>
    <row r="804" spans="1:33" ht="12.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row>
    <row r="805" spans="1:33" ht="12.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row>
    <row r="806" spans="1:33" ht="12.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row>
    <row r="807" spans="1:33" ht="12.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row>
    <row r="808" spans="1:33" ht="12.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row>
    <row r="809" spans="1:33" ht="12.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row>
    <row r="810" spans="1:33" ht="12.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row>
    <row r="811" spans="1:33" ht="12.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row>
    <row r="812" spans="1:33" ht="12.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row>
    <row r="813" spans="1:33" ht="12.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row>
    <row r="814" spans="1:33" ht="12.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row>
    <row r="815" spans="1:33" ht="12.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row>
    <row r="816" spans="1:33" ht="12.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row>
    <row r="817" spans="1:33" ht="12.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row>
    <row r="818" spans="1:33" ht="12.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row>
    <row r="819" spans="1:33" ht="12.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row>
    <row r="820" spans="1:33" ht="12.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row>
    <row r="821" spans="1:33" ht="12.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row>
    <row r="822" spans="1:33" ht="12.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row>
    <row r="823" spans="1:33" ht="12.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row>
    <row r="824" spans="1:33" ht="12.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row>
    <row r="825" spans="1:33" ht="12.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row>
    <row r="826" spans="1:33" ht="12.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row>
    <row r="827" spans="1:33" ht="12.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row>
    <row r="828" spans="1:33" ht="12.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row>
    <row r="829" spans="1:33" ht="12.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row>
    <row r="830" spans="1:33" ht="12.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row>
    <row r="831" spans="1:33" ht="12.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row>
    <row r="832" spans="1:33" ht="12.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row>
    <row r="833" spans="1:33" ht="12.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row>
    <row r="834" spans="1:33" ht="12.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row>
    <row r="835" spans="1:33" ht="12.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row>
    <row r="836" spans="1:33" ht="12.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row>
    <row r="837" spans="1:33" ht="12.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row>
    <row r="838" spans="1:33" ht="12.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row>
    <row r="839" spans="1:33" ht="12.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row>
    <row r="840" spans="1:33" ht="12.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row>
    <row r="841" spans="1:33" ht="12.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row>
    <row r="842" spans="1:33" ht="12.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row>
    <row r="843" spans="1:33" ht="12.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row>
    <row r="844" spans="1:33" ht="12.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row>
    <row r="845" spans="1:33" ht="12.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row>
    <row r="846" spans="1:33" ht="12.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row>
    <row r="847" spans="1:33" ht="12.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row>
    <row r="848" spans="1:33" ht="12.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row>
    <row r="849" spans="1:33" ht="12.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row>
    <row r="850" spans="1:33" ht="12.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row>
    <row r="851" spans="1:33" ht="12.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row>
    <row r="852" spans="1:33" ht="12.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row>
    <row r="853" spans="1:33" ht="12.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row>
    <row r="854" spans="1:33" ht="12.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row>
    <row r="855" spans="1:33" ht="12.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row>
    <row r="856" spans="1:33" ht="12.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row>
    <row r="857" spans="1:33" ht="12.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row>
    <row r="858" spans="1:33" ht="12.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row>
    <row r="859" spans="1:33" ht="12.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row>
    <row r="860" spans="1:33" ht="12.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row>
    <row r="861" spans="1:33" ht="12.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row>
    <row r="862" spans="1:33" ht="12.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row>
    <row r="863" spans="1:33" ht="12.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row>
    <row r="864" spans="1:33" ht="12.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row>
    <row r="865" spans="1:33" ht="12.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row>
    <row r="866" spans="1:33" ht="12.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row>
    <row r="867" spans="1:33" ht="12.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row>
    <row r="868" spans="1:33" ht="12.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row>
    <row r="869" spans="1:33" ht="12.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row>
    <row r="870" spans="1:33" ht="12.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row>
    <row r="871" spans="1:33" ht="12.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row>
    <row r="872" spans="1:33" ht="12.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row>
    <row r="873" spans="1:33" ht="12.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row>
    <row r="874" spans="1:33" ht="12.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row>
    <row r="875" spans="1:33" ht="12.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row>
    <row r="876" spans="1:33" ht="12.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row>
    <row r="877" spans="1:33" ht="12.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row>
    <row r="878" spans="1:33" ht="12.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row>
    <row r="879" spans="1:33" ht="12.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row>
    <row r="880" spans="1:33" ht="12.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row>
    <row r="881" spans="1:33" ht="12.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row>
    <row r="882" spans="1:33" ht="12.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row>
    <row r="883" spans="1:33" ht="12.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row>
    <row r="884" spans="1:33" ht="12.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row>
    <row r="885" spans="1:33" ht="12.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row>
    <row r="886" spans="1:33" ht="12.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row>
    <row r="887" spans="1:33" ht="12.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row>
    <row r="888" spans="1:33" ht="12.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row>
    <row r="889" spans="1:33" ht="12.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row>
    <row r="890" spans="1:33" ht="12.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row>
    <row r="891" spans="1:33" ht="12.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row>
    <row r="892" spans="1:33" ht="12.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row>
    <row r="893" spans="1:33" ht="12.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row>
    <row r="894" spans="1:33" ht="12.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row>
    <row r="895" spans="1:33" ht="12.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row>
    <row r="896" spans="1:33" ht="12.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row>
    <row r="897" spans="1:33" ht="12.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row>
    <row r="898" spans="1:33" ht="12.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row>
    <row r="899" spans="1:33" ht="12.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row>
    <row r="900" spans="1:33" ht="12.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row>
    <row r="901" spans="1:33" ht="12.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row>
    <row r="902" spans="1:33" ht="12.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row>
    <row r="903" spans="1:33" ht="12.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row>
    <row r="904" spans="1:33" ht="12.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row>
    <row r="905" spans="1:33" ht="12.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row>
    <row r="906" spans="1:33" ht="12.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row>
    <row r="907" spans="1:33" ht="12.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row>
    <row r="908" spans="1:33" ht="12.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row>
    <row r="909" spans="1:33" ht="12.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row>
    <row r="910" spans="1:33" ht="12.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row>
    <row r="911" spans="1:33" ht="12.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row>
    <row r="912" spans="1:33" ht="12.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row>
    <row r="913" spans="1:33" ht="12.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row>
    <row r="914" spans="1:33" ht="12.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row>
    <row r="915" spans="1:33" ht="12.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row>
    <row r="916" spans="1:33" ht="12.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row>
    <row r="917" spans="1:33" ht="12.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row>
    <row r="918" spans="1:33" ht="12.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row>
    <row r="919" spans="1:33" ht="12.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row>
    <row r="920" spans="1:33" ht="12.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row>
    <row r="921" spans="1:33" ht="12.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row>
    <row r="922" spans="1:33" ht="12.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row>
    <row r="923" spans="1:33" ht="12.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row>
    <row r="924" spans="1:33" ht="12.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row>
    <row r="925" spans="1:33" ht="12.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row>
    <row r="926" spans="1:33" ht="12.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row>
    <row r="927" spans="1:33" ht="12.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row>
    <row r="928" spans="1:33" ht="12.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row>
    <row r="929" spans="1:33" ht="12.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row>
    <row r="930" spans="1:33" ht="12.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row>
    <row r="931" spans="1:33" ht="12.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row>
    <row r="932" spans="1:33" ht="12.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row>
    <row r="933" spans="1:33" ht="12.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row>
    <row r="934" spans="1:33" ht="12.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row>
    <row r="935" spans="1:33" ht="12.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row>
    <row r="936" spans="1:33" ht="12.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row>
    <row r="937" spans="1:33" ht="12.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row>
    <row r="938" spans="1:33" ht="12.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row>
    <row r="939" spans="1:33" ht="12.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row>
    <row r="940" spans="1:33" ht="12.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row>
    <row r="941" spans="1:33" ht="12.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row>
    <row r="942" spans="1:33" ht="12.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row>
    <row r="943" spans="1:33" ht="12.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row>
    <row r="944" spans="1:33" ht="12.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row>
    <row r="945" spans="1:33" ht="12.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row>
    <row r="946" spans="1:33" ht="12.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row>
    <row r="947" spans="1:33" ht="12.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row>
    <row r="948" spans="1:33" ht="12.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row>
    <row r="949" spans="1:33" ht="12.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row>
    <row r="950" spans="1:33" ht="12.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row>
    <row r="951" spans="1:33" ht="12.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row>
    <row r="952" spans="1:33" ht="12.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row>
    <row r="953" spans="1:33" ht="12.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row>
    <row r="954" spans="1:33" ht="12.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row>
    <row r="955" spans="1:33" ht="12.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row>
    <row r="956" spans="1:33" ht="12.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row>
    <row r="957" spans="1:33" ht="12.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row>
    <row r="958" spans="1:33" ht="12.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row>
    <row r="959" spans="1:33" ht="12.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row>
    <row r="960" spans="1:33" ht="12.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row>
    <row r="961" spans="1:33" ht="12.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row>
    <row r="962" spans="1:33" ht="12.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row>
    <row r="963" spans="1:33" ht="12.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row>
    <row r="964" spans="1:33" ht="12.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row>
    <row r="965" spans="1:33" ht="12.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row>
    <row r="966" spans="1:33" ht="12.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row>
    <row r="967" spans="1:33" ht="12.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row>
    <row r="968" spans="1:33" ht="12.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row>
    <row r="969" spans="1:33" ht="12.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row>
    <row r="970" spans="1:33" ht="12.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row>
    <row r="971" spans="1:33" ht="12.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row>
    <row r="972" spans="1:33" ht="12.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row>
    <row r="973" spans="1:33" ht="12.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row>
    <row r="974" spans="1:33" ht="12.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row>
    <row r="975" spans="1:33" ht="12.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row>
    <row r="976" spans="1:33" ht="12.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row>
    <row r="977" spans="1:33" ht="12.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row>
    <row r="978" spans="1:33" ht="12.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row>
    <row r="979" spans="1:33" ht="12.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row>
    <row r="980" spans="1:33" ht="12.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row>
    <row r="981" spans="1:33" ht="12.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row>
    <row r="982" spans="1:33" ht="12.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row>
    <row r="983" spans="1:33" ht="12.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row>
    <row r="984" spans="1:33" ht="12.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row>
    <row r="985" spans="1:33" ht="12.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row>
    <row r="986" spans="1:33" ht="12.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row>
    <row r="987" spans="1:33" ht="12.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row>
    <row r="988" spans="1:33" ht="12.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row>
    <row r="989" spans="1:33" ht="12.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row>
    <row r="990" spans="1:33" ht="12.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row>
    <row r="991" spans="1:33" ht="12.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row>
    <row r="992" spans="1:33" ht="12.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row>
    <row r="993" spans="1:33" ht="12.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row>
    <row r="994" spans="1:33" ht="12.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row>
    <row r="995" spans="1:33" ht="12.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row>
    <row r="996" spans="1:33" ht="12.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row>
    <row r="997" spans="1:33" ht="12.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row>
    <row r="998" spans="1:33" ht="12.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row>
    <row r="999" spans="1:33" ht="12.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row>
    <row r="1000" spans="1:33" ht="12.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row>
  </sheetData>
  <mergeCells count="52">
    <mergeCell ref="B29:C29"/>
    <mergeCell ref="B30:C30"/>
    <mergeCell ref="E29:M29"/>
    <mergeCell ref="E30:M30"/>
    <mergeCell ref="E31:M31"/>
    <mergeCell ref="B27:M27"/>
    <mergeCell ref="C28:E28"/>
    <mergeCell ref="D11:M11"/>
    <mergeCell ref="D12:M12"/>
    <mergeCell ref="D13:M13"/>
    <mergeCell ref="D14:M14"/>
    <mergeCell ref="B16:M16"/>
    <mergeCell ref="D18:M18"/>
    <mergeCell ref="D19:M19"/>
    <mergeCell ref="B20:C20"/>
    <mergeCell ref="B21:C21"/>
    <mergeCell ref="B22:C22"/>
    <mergeCell ref="B23:C23"/>
    <mergeCell ref="B24:C24"/>
    <mergeCell ref="B25:C25"/>
    <mergeCell ref="D21:M21"/>
    <mergeCell ref="D22:M22"/>
    <mergeCell ref="D23:M23"/>
    <mergeCell ref="D24:M24"/>
    <mergeCell ref="D25:M25"/>
    <mergeCell ref="B38:M40"/>
    <mergeCell ref="B2:M3"/>
    <mergeCell ref="B4:M4"/>
    <mergeCell ref="B5:M6"/>
    <mergeCell ref="B7:M7"/>
    <mergeCell ref="B9:C9"/>
    <mergeCell ref="D9:M9"/>
    <mergeCell ref="D10:M10"/>
    <mergeCell ref="B10:C10"/>
    <mergeCell ref="B11:C11"/>
    <mergeCell ref="B12:C12"/>
    <mergeCell ref="B13:C13"/>
    <mergeCell ref="B14:C14"/>
    <mergeCell ref="B18:C18"/>
    <mergeCell ref="B19:C19"/>
    <mergeCell ref="D20:M20"/>
    <mergeCell ref="E33:M33"/>
    <mergeCell ref="E34:M34"/>
    <mergeCell ref="E35:M35"/>
    <mergeCell ref="E36:M36"/>
    <mergeCell ref="B31:C31"/>
    <mergeCell ref="B32:C32"/>
    <mergeCell ref="B33:C33"/>
    <mergeCell ref="B34:C34"/>
    <mergeCell ref="B35:C35"/>
    <mergeCell ref="B36:C36"/>
    <mergeCell ref="E32:M32"/>
  </mergeCells>
  <dataValidations count="1">
    <dataValidation type="list" allowBlank="1" sqref="D29:D36" xr:uid="{00000000-0002-0000-0300-000000000000}">
      <formula1>"Yes,No,N/A"</formula1>
    </dataValidation>
  </dataValidations>
  <hyperlinks>
    <hyperlink ref="B1" location="Welcome!A1" display="Welcome" xr:uid="{00000000-0004-0000-0300-000000000000}"/>
    <hyperlink ref="C1" location="Dashboard!A1" display="Dashboard" xr:uid="{00000000-0004-0000-0300-000001000000}"/>
    <hyperlink ref="D1" location="Instructions!A1" display="Instructions" xr:uid="{00000000-0004-0000-0300-000002000000}"/>
    <hyperlink ref="E1" location="Project!A1" display="Project" xr:uid="{00000000-0004-0000-0300-000003000000}"/>
    <hyperlink ref="F1" location="Materials!A1" display="Materials" xr:uid="{00000000-0004-0000-0300-000004000000}"/>
    <hyperlink ref="G1" location="Labour!A1" display="Labour" xr:uid="{00000000-0004-0000-0300-000005000000}"/>
    <hyperlink ref="H1" location="Equipment!A1" display="Equipment" xr:uid="{00000000-0004-0000-0300-000006000000}"/>
    <hyperlink ref="I1" location="Overheads!A1" display="Overheads" xr:uid="{00000000-0004-0000-0300-000007000000}"/>
    <hyperlink ref="J1" location="'Risk &amp; Cont'!A1" display="Risk &amp; Cont" xr:uid="{00000000-0004-0000-0300-000008000000}"/>
    <hyperlink ref="K1" location="Money!A1" display="Money" xr:uid="{00000000-0004-0000-0300-000009000000}"/>
    <hyperlink ref="L1" location="Proposal!A1" display="Proposal" xr:uid="{00000000-0004-0000-0300-00000A000000}"/>
    <hyperlink ref="M1" location="Settings!A1" display="Settings" xr:uid="{00000000-0004-0000-0300-00000B000000}"/>
  </hyperlinks>
  <pageMargins left="0.75" right="0.75" top="1" bottom="1"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999"/>
  <sheetViews>
    <sheetView workbookViewId="0">
      <selection activeCell="G1" sqref="G1"/>
    </sheetView>
  </sheetViews>
  <sheetFormatPr defaultColWidth="12.6640625" defaultRowHeight="15" customHeight="1" x14ac:dyDescent="0.25"/>
  <cols>
    <col min="1" max="35" width="13.77734375" customWidth="1"/>
    <col min="36" max="38" width="8.77734375" customWidth="1"/>
  </cols>
  <sheetData>
    <row r="1" spans="1:38"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row>
    <row r="2" spans="1:38" ht="12.75" customHeight="1" x14ac:dyDescent="0.3">
      <c r="B2" s="106"/>
      <c r="C2" s="94"/>
      <c r="D2" s="94"/>
      <c r="E2" s="94"/>
      <c r="F2" s="94"/>
      <c r="G2" s="94"/>
      <c r="H2" s="94"/>
      <c r="I2" s="94"/>
      <c r="J2" s="94"/>
      <c r="K2" s="94"/>
      <c r="L2" s="94"/>
      <c r="M2" s="94"/>
      <c r="N2" s="7"/>
      <c r="O2" s="7"/>
      <c r="P2" s="7"/>
      <c r="Q2" s="7"/>
      <c r="R2" s="7"/>
      <c r="S2" s="7"/>
      <c r="T2" s="7"/>
      <c r="U2" s="7"/>
      <c r="V2" s="7"/>
      <c r="W2" s="7"/>
      <c r="X2" s="7"/>
      <c r="Y2" s="7"/>
      <c r="Z2" s="7"/>
      <c r="AA2" s="7"/>
      <c r="AB2" s="7"/>
      <c r="AC2" s="7"/>
      <c r="AD2" s="7"/>
      <c r="AE2" s="7"/>
      <c r="AF2" s="7"/>
      <c r="AG2" s="7"/>
      <c r="AH2" s="7"/>
      <c r="AI2" s="7"/>
      <c r="AJ2" s="7"/>
      <c r="AK2" s="7"/>
      <c r="AL2" s="7"/>
    </row>
    <row r="3" spans="1:38" ht="12.75" customHeight="1" x14ac:dyDescent="0.3">
      <c r="B3" s="94"/>
      <c r="C3" s="94"/>
      <c r="D3" s="94"/>
      <c r="E3" s="94"/>
      <c r="F3" s="94"/>
      <c r="G3" s="94"/>
      <c r="H3" s="94"/>
      <c r="I3" s="94"/>
      <c r="J3" s="94"/>
      <c r="K3" s="94"/>
      <c r="L3" s="94"/>
      <c r="M3" s="94"/>
      <c r="N3" s="7"/>
      <c r="O3" s="7"/>
      <c r="P3" s="7"/>
      <c r="Q3" s="7"/>
      <c r="R3" s="7"/>
      <c r="S3" s="7"/>
      <c r="T3" s="7"/>
      <c r="U3" s="7"/>
      <c r="V3" s="7"/>
      <c r="W3" s="7"/>
      <c r="X3" s="7"/>
      <c r="Y3" s="7"/>
      <c r="Z3" s="7"/>
      <c r="AA3" s="7"/>
      <c r="AB3" s="7"/>
      <c r="AC3" s="7"/>
      <c r="AD3" s="7"/>
      <c r="AE3" s="7"/>
      <c r="AF3" s="7"/>
      <c r="AG3" s="7"/>
      <c r="AH3" s="7"/>
      <c r="AI3" s="7"/>
      <c r="AJ3" s="7"/>
      <c r="AK3" s="7"/>
      <c r="AL3" s="7"/>
    </row>
    <row r="4" spans="1:38" ht="27.75" customHeight="1" x14ac:dyDescent="0.3">
      <c r="B4" s="107" t="s">
        <v>121</v>
      </c>
      <c r="C4" s="108"/>
      <c r="D4" s="108"/>
      <c r="E4" s="108"/>
      <c r="F4" s="108"/>
      <c r="G4" s="108"/>
      <c r="H4" s="108"/>
      <c r="I4" s="108"/>
      <c r="J4" s="108"/>
      <c r="K4" s="108"/>
      <c r="L4" s="108"/>
      <c r="M4" s="109"/>
      <c r="N4" s="7"/>
      <c r="O4" s="7"/>
      <c r="P4" s="7"/>
      <c r="Q4" s="7"/>
      <c r="R4" s="7"/>
      <c r="S4" s="7"/>
      <c r="T4" s="7"/>
      <c r="U4" s="7"/>
      <c r="V4" s="7"/>
      <c r="W4" s="7"/>
      <c r="X4" s="7"/>
      <c r="Y4" s="7"/>
      <c r="Z4" s="7"/>
      <c r="AA4" s="7"/>
      <c r="AB4" s="7"/>
      <c r="AC4" s="7"/>
      <c r="AD4" s="7"/>
      <c r="AE4" s="7"/>
      <c r="AF4" s="7"/>
      <c r="AG4" s="7"/>
      <c r="AH4" s="7"/>
      <c r="AI4" s="7"/>
      <c r="AJ4" s="7"/>
      <c r="AK4" s="7"/>
      <c r="AL4" s="7"/>
    </row>
    <row r="5" spans="1:38" ht="12.75" customHeight="1" x14ac:dyDescent="0.3">
      <c r="B5" s="106"/>
      <c r="C5" s="94"/>
      <c r="D5" s="94"/>
      <c r="E5" s="94"/>
      <c r="F5" s="94"/>
      <c r="G5" s="94"/>
      <c r="H5" s="94"/>
      <c r="I5" s="94"/>
      <c r="J5" s="94"/>
      <c r="K5" s="94"/>
      <c r="L5" s="94"/>
      <c r="M5" s="94"/>
      <c r="N5" s="7"/>
      <c r="O5" s="7"/>
      <c r="P5" s="7"/>
      <c r="Q5" s="7"/>
      <c r="R5" s="7"/>
      <c r="S5" s="7"/>
      <c r="T5" s="7"/>
      <c r="U5" s="7"/>
      <c r="V5" s="7"/>
      <c r="W5" s="7"/>
      <c r="X5" s="7"/>
      <c r="Y5" s="7"/>
      <c r="Z5" s="7"/>
      <c r="AA5" s="7"/>
      <c r="AB5" s="7"/>
      <c r="AC5" s="7"/>
      <c r="AD5" s="7"/>
      <c r="AE5" s="7"/>
      <c r="AF5" s="7"/>
      <c r="AG5" s="7"/>
      <c r="AH5" s="7"/>
      <c r="AI5" s="7"/>
      <c r="AJ5" s="7"/>
      <c r="AK5" s="7"/>
      <c r="AL5" s="7"/>
    </row>
    <row r="6" spans="1:38" ht="12.75" customHeight="1" x14ac:dyDescent="0.3">
      <c r="B6" s="94"/>
      <c r="C6" s="94"/>
      <c r="D6" s="94"/>
      <c r="E6" s="94"/>
      <c r="F6" s="94"/>
      <c r="G6" s="94"/>
      <c r="H6" s="94"/>
      <c r="I6" s="94"/>
      <c r="J6" s="94"/>
      <c r="K6" s="94"/>
      <c r="L6" s="94"/>
      <c r="M6" s="94"/>
      <c r="N6" s="7"/>
      <c r="O6" s="7"/>
      <c r="P6" s="7"/>
      <c r="Q6" s="7"/>
      <c r="R6" s="7"/>
      <c r="S6" s="7"/>
      <c r="T6" s="7"/>
      <c r="U6" s="7"/>
      <c r="V6" s="7"/>
      <c r="W6" s="7"/>
      <c r="X6" s="7"/>
      <c r="Y6" s="7"/>
      <c r="Z6" s="7"/>
      <c r="AA6" s="7"/>
      <c r="AB6" s="7"/>
      <c r="AC6" s="7"/>
      <c r="AD6" s="7"/>
      <c r="AE6" s="7"/>
      <c r="AF6" s="7"/>
      <c r="AG6" s="7"/>
      <c r="AH6" s="7"/>
      <c r="AI6" s="7"/>
      <c r="AJ6" s="7"/>
      <c r="AK6" s="7"/>
      <c r="AL6" s="7"/>
    </row>
    <row r="7" spans="1:38" ht="12.75" customHeight="1" x14ac:dyDescent="0.3">
      <c r="B7" s="132" t="s">
        <v>122</v>
      </c>
      <c r="C7" s="112"/>
      <c r="D7" s="112"/>
      <c r="E7" s="112"/>
      <c r="F7" s="112"/>
      <c r="G7" s="112"/>
      <c r="H7" s="112"/>
      <c r="I7" s="112"/>
      <c r="J7" s="112"/>
      <c r="K7" s="112"/>
      <c r="L7" s="112"/>
      <c r="M7" s="112"/>
      <c r="N7" s="112"/>
      <c r="O7" s="112"/>
      <c r="P7" s="112"/>
      <c r="Q7" s="112"/>
      <c r="R7" s="113"/>
      <c r="S7" s="7"/>
      <c r="T7" s="7"/>
      <c r="U7" s="7"/>
      <c r="V7" s="7"/>
      <c r="W7" s="7"/>
      <c r="X7" s="7"/>
      <c r="Y7" s="7"/>
      <c r="Z7" s="7"/>
      <c r="AA7" s="7"/>
      <c r="AB7" s="7"/>
      <c r="AC7" s="7"/>
      <c r="AD7" s="7"/>
      <c r="AE7" s="7"/>
      <c r="AF7" s="7"/>
      <c r="AG7" s="7"/>
      <c r="AH7" s="7"/>
      <c r="AI7" s="7"/>
      <c r="AJ7" s="7"/>
      <c r="AK7" s="7"/>
      <c r="AL7" s="7"/>
    </row>
    <row r="8" spans="1:38" ht="51" customHeight="1" x14ac:dyDescent="0.3">
      <c r="B8" s="18">
        <v>0</v>
      </c>
      <c r="C8" s="18" t="s">
        <v>123</v>
      </c>
      <c r="D8" s="133" t="s">
        <v>124</v>
      </c>
      <c r="E8" s="112"/>
      <c r="F8" s="112"/>
      <c r="G8" s="113"/>
      <c r="H8" s="18" t="s">
        <v>125</v>
      </c>
      <c r="I8" s="18" t="s">
        <v>126</v>
      </c>
      <c r="J8" s="18" t="s">
        <v>127</v>
      </c>
      <c r="K8" s="18" t="s">
        <v>128</v>
      </c>
      <c r="L8" s="18" t="s">
        <v>129</v>
      </c>
      <c r="M8" s="18" t="s">
        <v>130</v>
      </c>
      <c r="N8" s="18" t="s">
        <v>131</v>
      </c>
      <c r="O8" s="18" t="s">
        <v>132</v>
      </c>
      <c r="P8" s="18" t="s">
        <v>133</v>
      </c>
      <c r="Q8" s="18" t="s">
        <v>134</v>
      </c>
      <c r="R8" s="18" t="s">
        <v>135</v>
      </c>
      <c r="S8" s="7"/>
      <c r="T8" s="7"/>
      <c r="U8" s="7"/>
      <c r="V8" s="7"/>
      <c r="W8" s="7"/>
      <c r="X8" s="7"/>
      <c r="Y8" s="7"/>
      <c r="Z8" s="7"/>
      <c r="AA8" s="7"/>
      <c r="AB8" s="7"/>
      <c r="AC8" s="7"/>
      <c r="AD8" s="7"/>
      <c r="AE8" s="7"/>
      <c r="AF8" s="7"/>
      <c r="AG8" s="7"/>
      <c r="AH8" s="7"/>
      <c r="AI8" s="7"/>
      <c r="AJ8" s="7"/>
      <c r="AK8" s="7"/>
      <c r="AL8" s="7"/>
    </row>
    <row r="9" spans="1:38" ht="12.75" customHeight="1" x14ac:dyDescent="0.3">
      <c r="A9" s="19"/>
      <c r="B9" s="20">
        <f t="shared" ref="B9:B109" si="0">B8+1</f>
        <v>1</v>
      </c>
      <c r="C9" s="17" t="s">
        <v>136</v>
      </c>
      <c r="D9" s="128" t="s">
        <v>137</v>
      </c>
      <c r="E9" s="112"/>
      <c r="F9" s="112"/>
      <c r="G9" s="113"/>
      <c r="H9" s="17" t="s">
        <v>138</v>
      </c>
      <c r="I9" s="17" t="s">
        <v>139</v>
      </c>
      <c r="J9" s="17">
        <v>18</v>
      </c>
      <c r="K9" s="21">
        <v>39.99</v>
      </c>
      <c r="L9" s="22">
        <v>10</v>
      </c>
      <c r="M9" s="23">
        <f>IF(K9="","",'Risk &amp; Cont'!$R$10)</f>
        <v>10</v>
      </c>
      <c r="N9" s="24">
        <f t="shared" ref="N9:N109" si="1">IF(AND(J9&gt;0,K9&gt;0),J9*K9*(1+L9/100)*(1+M9/100),"")</f>
        <v>870.98220000000026</v>
      </c>
      <c r="O9" s="23">
        <f t="array" ref="O9">IF(OR(C9="",N9=""),"",INDEX(Settings!$I$9:$I$44,MATCH(C9,Settings!$H$9:$H$44,0)))</f>
        <v>10</v>
      </c>
      <c r="P9" s="24">
        <f t="shared" ref="P9:P109" si="2">IF(OR(N9="",O9=""),"",ROUND(N9*(1+O9/100),2))</f>
        <v>958.08</v>
      </c>
      <c r="Q9" s="24">
        <f t="shared" ref="Q9:Q109" si="3">IF(OR(P9="",N9=""),"",P9-N9)</f>
        <v>87.097799999999779</v>
      </c>
      <c r="R9" s="25">
        <f t="shared" ref="R9:R109" si="4">IF(OR(P9="",O9=""),"",Q9/P9*100)</f>
        <v>9.0908692384769303</v>
      </c>
      <c r="S9" s="7"/>
      <c r="T9" s="7"/>
      <c r="U9" s="7"/>
      <c r="V9" s="7"/>
      <c r="W9" s="7"/>
      <c r="X9" s="7"/>
      <c r="Y9" s="7"/>
      <c r="Z9" s="7"/>
      <c r="AA9" s="7"/>
      <c r="AB9" s="7"/>
      <c r="AC9" s="7"/>
      <c r="AD9" s="7"/>
      <c r="AE9" s="7"/>
      <c r="AF9" s="7"/>
      <c r="AG9" s="7"/>
      <c r="AH9" s="7"/>
      <c r="AI9" s="7"/>
      <c r="AJ9" s="7"/>
      <c r="AK9" s="7"/>
      <c r="AL9" s="7"/>
    </row>
    <row r="10" spans="1:38" ht="12.75" customHeight="1" x14ac:dyDescent="0.3">
      <c r="A10" s="19"/>
      <c r="B10" s="20">
        <f t="shared" si="0"/>
        <v>2</v>
      </c>
      <c r="C10" s="17" t="s">
        <v>136</v>
      </c>
      <c r="D10" s="128" t="s">
        <v>140</v>
      </c>
      <c r="E10" s="112"/>
      <c r="F10" s="112"/>
      <c r="G10" s="113"/>
      <c r="H10" s="17" t="s">
        <v>138</v>
      </c>
      <c r="I10" s="17" t="s">
        <v>139</v>
      </c>
      <c r="J10" s="17">
        <v>4</v>
      </c>
      <c r="K10" s="21">
        <v>34.950000000000003</v>
      </c>
      <c r="L10" s="22">
        <v>10</v>
      </c>
      <c r="M10" s="23">
        <f>IF(K10="","",'Risk &amp; Cont'!$R$10)</f>
        <v>10</v>
      </c>
      <c r="N10" s="24">
        <f t="shared" si="1"/>
        <v>169.15800000000004</v>
      </c>
      <c r="O10" s="23">
        <f t="array" ref="O10">IF(OR(C10="",N10=""),"",INDEX(Settings!$I$9:$I$44,MATCH(C10,Settings!$H$9:$H$44,0)))</f>
        <v>10</v>
      </c>
      <c r="P10" s="24">
        <f t="shared" si="2"/>
        <v>186.07</v>
      </c>
      <c r="Q10" s="24">
        <f t="shared" si="3"/>
        <v>16.911999999999949</v>
      </c>
      <c r="R10" s="25">
        <f t="shared" si="4"/>
        <v>9.0890525071209503</v>
      </c>
      <c r="S10" s="7"/>
      <c r="T10" s="7"/>
      <c r="U10" s="7"/>
      <c r="V10" s="7"/>
      <c r="W10" s="7"/>
      <c r="X10" s="7"/>
      <c r="Y10" s="7"/>
      <c r="Z10" s="7"/>
      <c r="AA10" s="7"/>
      <c r="AB10" s="7"/>
      <c r="AC10" s="7"/>
      <c r="AD10" s="7"/>
      <c r="AE10" s="7"/>
      <c r="AF10" s="7"/>
      <c r="AG10" s="7"/>
      <c r="AH10" s="7"/>
      <c r="AI10" s="7"/>
      <c r="AJ10" s="7"/>
      <c r="AK10" s="7"/>
      <c r="AL10" s="7"/>
    </row>
    <row r="11" spans="1:38" ht="12.75" customHeight="1" x14ac:dyDescent="0.3">
      <c r="A11" s="19"/>
      <c r="B11" s="20">
        <f t="shared" si="0"/>
        <v>3</v>
      </c>
      <c r="C11" s="17" t="s">
        <v>136</v>
      </c>
      <c r="D11" s="128" t="s">
        <v>141</v>
      </c>
      <c r="E11" s="112"/>
      <c r="F11" s="112"/>
      <c r="G11" s="113"/>
      <c r="H11" s="17" t="s">
        <v>138</v>
      </c>
      <c r="I11" s="17" t="s">
        <v>142</v>
      </c>
      <c r="J11" s="17">
        <v>72</v>
      </c>
      <c r="K11" s="21">
        <v>5.97</v>
      </c>
      <c r="L11" s="22">
        <v>10</v>
      </c>
      <c r="M11" s="23">
        <f>IF(K11="","",'Risk &amp; Cont'!$R$10)</f>
        <v>10</v>
      </c>
      <c r="N11" s="24">
        <f t="shared" si="1"/>
        <v>520.10640000000001</v>
      </c>
      <c r="O11" s="23">
        <f t="array" ref="O11">IF(OR(C11="",N11=""),"",INDEX(Settings!$I$9:$I$44,MATCH(C11,Settings!$H$9:$H$44,0)))</f>
        <v>10</v>
      </c>
      <c r="P11" s="24">
        <f t="shared" si="2"/>
        <v>572.12</v>
      </c>
      <c r="Q11" s="24">
        <f t="shared" si="3"/>
        <v>52.013599999999997</v>
      </c>
      <c r="R11" s="25">
        <f t="shared" si="4"/>
        <v>9.0913794308886242</v>
      </c>
      <c r="S11" s="7"/>
      <c r="T11" s="7"/>
      <c r="U11" s="7"/>
      <c r="V11" s="7"/>
      <c r="W11" s="7"/>
      <c r="X11" s="7"/>
      <c r="Y11" s="7"/>
      <c r="Z11" s="7"/>
      <c r="AA11" s="7"/>
      <c r="AB11" s="7"/>
      <c r="AC11" s="7"/>
      <c r="AD11" s="7"/>
      <c r="AE11" s="7"/>
      <c r="AF11" s="7"/>
      <c r="AG11" s="7"/>
      <c r="AH11" s="7"/>
      <c r="AI11" s="7"/>
      <c r="AJ11" s="7"/>
      <c r="AK11" s="7"/>
      <c r="AL11" s="7"/>
    </row>
    <row r="12" spans="1:38" ht="12.75" customHeight="1" x14ac:dyDescent="0.3">
      <c r="A12" s="19"/>
      <c r="B12" s="20">
        <f t="shared" si="0"/>
        <v>4</v>
      </c>
      <c r="C12" s="17" t="s">
        <v>143</v>
      </c>
      <c r="D12" s="128" t="s">
        <v>144</v>
      </c>
      <c r="E12" s="112"/>
      <c r="F12" s="112"/>
      <c r="G12" s="113"/>
      <c r="H12" s="17" t="s">
        <v>145</v>
      </c>
      <c r="I12" s="17" t="s">
        <v>146</v>
      </c>
      <c r="J12" s="17">
        <v>4</v>
      </c>
      <c r="K12" s="21">
        <v>645.75</v>
      </c>
      <c r="L12" s="22">
        <v>10</v>
      </c>
      <c r="M12" s="23">
        <f>IF(K12="","",'Risk &amp; Cont'!$R$10)</f>
        <v>10</v>
      </c>
      <c r="N12" s="24">
        <f t="shared" si="1"/>
        <v>3125.4300000000003</v>
      </c>
      <c r="O12" s="23">
        <f t="array" ref="O12">IF(OR(C12="",N12=""),"",INDEX(Settings!$I$9:$I$44,MATCH(C12,Settings!$H$9:$H$44,0)))</f>
        <v>10</v>
      </c>
      <c r="P12" s="24">
        <f t="shared" si="2"/>
        <v>3437.97</v>
      </c>
      <c r="Q12" s="24">
        <f t="shared" si="3"/>
        <v>312.53999999999951</v>
      </c>
      <c r="R12" s="25">
        <f t="shared" si="4"/>
        <v>9.0908297629124029</v>
      </c>
      <c r="S12" s="7"/>
      <c r="T12" s="7"/>
      <c r="U12" s="7"/>
      <c r="V12" s="7"/>
      <c r="W12" s="7"/>
      <c r="X12" s="7"/>
      <c r="Y12" s="7"/>
      <c r="Z12" s="7"/>
      <c r="AA12" s="7"/>
      <c r="AB12" s="7"/>
      <c r="AC12" s="7"/>
      <c r="AD12" s="7"/>
      <c r="AE12" s="7"/>
      <c r="AF12" s="7"/>
      <c r="AG12" s="7"/>
      <c r="AH12" s="7"/>
      <c r="AI12" s="7"/>
      <c r="AJ12" s="7"/>
      <c r="AK12" s="7"/>
      <c r="AL12" s="7"/>
    </row>
    <row r="13" spans="1:38" ht="12.75" customHeight="1" x14ac:dyDescent="0.3">
      <c r="A13" s="19"/>
      <c r="B13" s="20">
        <f t="shared" si="0"/>
        <v>5</v>
      </c>
      <c r="C13" s="17" t="s">
        <v>147</v>
      </c>
      <c r="D13" s="128" t="s">
        <v>148</v>
      </c>
      <c r="E13" s="112"/>
      <c r="F13" s="112"/>
      <c r="G13" s="113"/>
      <c r="H13" s="17" t="s">
        <v>149</v>
      </c>
      <c r="I13" s="17" t="s">
        <v>150</v>
      </c>
      <c r="J13" s="17">
        <v>22</v>
      </c>
      <c r="K13" s="21">
        <v>35</v>
      </c>
      <c r="L13" s="22">
        <v>10</v>
      </c>
      <c r="M13" s="23">
        <f>IF(K13="","",'Risk &amp; Cont'!$R$10)</f>
        <v>10</v>
      </c>
      <c r="N13" s="24">
        <f t="shared" si="1"/>
        <v>931.70000000000016</v>
      </c>
      <c r="O13" s="23">
        <f t="array" ref="O13">IF(OR(C13="",N13=""),"",INDEX(Settings!$I$9:$I$44,MATCH(C13,Settings!$H$9:$H$44,0)))</f>
        <v>10</v>
      </c>
      <c r="P13" s="24">
        <f t="shared" si="2"/>
        <v>1024.8699999999999</v>
      </c>
      <c r="Q13" s="24">
        <f t="shared" si="3"/>
        <v>93.169999999999732</v>
      </c>
      <c r="R13" s="25">
        <f t="shared" si="4"/>
        <v>9.0909090909090668</v>
      </c>
      <c r="S13" s="7"/>
      <c r="T13" s="7"/>
      <c r="U13" s="7"/>
      <c r="V13" s="7"/>
      <c r="W13" s="7"/>
      <c r="X13" s="7"/>
      <c r="Y13" s="7"/>
      <c r="Z13" s="7"/>
      <c r="AA13" s="7"/>
      <c r="AB13" s="7"/>
      <c r="AC13" s="7"/>
      <c r="AD13" s="7"/>
      <c r="AE13" s="7"/>
      <c r="AF13" s="7"/>
      <c r="AG13" s="7"/>
      <c r="AH13" s="7"/>
      <c r="AI13" s="7"/>
      <c r="AJ13" s="7"/>
      <c r="AK13" s="7"/>
      <c r="AL13" s="7"/>
    </row>
    <row r="14" spans="1:38" ht="12.75" customHeight="1" x14ac:dyDescent="0.3">
      <c r="A14" s="19"/>
      <c r="B14" s="20">
        <f t="shared" si="0"/>
        <v>6</v>
      </c>
      <c r="C14" s="17" t="s">
        <v>151</v>
      </c>
      <c r="D14" s="128" t="s">
        <v>152</v>
      </c>
      <c r="E14" s="112"/>
      <c r="F14" s="112"/>
      <c r="G14" s="113"/>
      <c r="H14" s="17" t="s">
        <v>149</v>
      </c>
      <c r="I14" s="17" t="s">
        <v>153</v>
      </c>
      <c r="J14" s="17">
        <v>168</v>
      </c>
      <c r="K14" s="21">
        <v>4.59</v>
      </c>
      <c r="L14" s="22">
        <v>10</v>
      </c>
      <c r="M14" s="23">
        <f>IF(K14="","",'Risk &amp; Cont'!$R$10)</f>
        <v>10</v>
      </c>
      <c r="N14" s="24">
        <f t="shared" si="1"/>
        <v>933.05520000000013</v>
      </c>
      <c r="O14" s="23">
        <f t="array" ref="O14">IF(OR(C14="",N14=""),"",INDEX(Settings!$I$9:$I$44,MATCH(C14,Settings!$H$9:$H$44,0)))</f>
        <v>10</v>
      </c>
      <c r="P14" s="24">
        <f t="shared" si="2"/>
        <v>1026.3599999999999</v>
      </c>
      <c r="Q14" s="24">
        <f t="shared" si="3"/>
        <v>93.304799999999773</v>
      </c>
      <c r="R14" s="25">
        <f t="shared" si="4"/>
        <v>9.0908453174324588</v>
      </c>
      <c r="S14" s="7"/>
      <c r="T14" s="7"/>
      <c r="U14" s="7"/>
      <c r="V14" s="7"/>
      <c r="W14" s="7"/>
      <c r="X14" s="7"/>
      <c r="Y14" s="7"/>
      <c r="Z14" s="7"/>
      <c r="AA14" s="7"/>
      <c r="AB14" s="7"/>
      <c r="AC14" s="7"/>
      <c r="AD14" s="7"/>
      <c r="AE14" s="7"/>
      <c r="AF14" s="7"/>
      <c r="AG14" s="7"/>
      <c r="AH14" s="7"/>
      <c r="AI14" s="7"/>
      <c r="AJ14" s="7"/>
      <c r="AK14" s="7"/>
      <c r="AL14" s="7"/>
    </row>
    <row r="15" spans="1:38" ht="12.75" customHeight="1" x14ac:dyDescent="0.3">
      <c r="A15" s="19"/>
      <c r="B15" s="20">
        <f t="shared" si="0"/>
        <v>7</v>
      </c>
      <c r="C15" s="17"/>
      <c r="D15" s="128"/>
      <c r="E15" s="112"/>
      <c r="F15" s="112"/>
      <c r="G15" s="113"/>
      <c r="H15" s="17"/>
      <c r="I15" s="17"/>
      <c r="J15" s="17"/>
      <c r="K15" s="21"/>
      <c r="L15" s="22"/>
      <c r="M15" s="23" t="str">
        <f>IF(K15="","",'Risk &amp; Cont'!$R$10)</f>
        <v/>
      </c>
      <c r="N15" s="24" t="str">
        <f t="shared" si="1"/>
        <v/>
      </c>
      <c r="O15" s="23" t="str">
        <f t="array" ref="O15">IF(OR(C15="",N15=""),"",INDEX(Settings!$I$9:$I$44,MATCH(C15,Settings!$H$9:$H$44,0)))</f>
        <v/>
      </c>
      <c r="P15" s="24" t="str">
        <f t="shared" si="2"/>
        <v/>
      </c>
      <c r="Q15" s="24" t="str">
        <f t="shared" si="3"/>
        <v/>
      </c>
      <c r="R15" s="25" t="str">
        <f t="shared" si="4"/>
        <v/>
      </c>
      <c r="S15" s="7"/>
      <c r="T15" s="7"/>
      <c r="U15" s="7"/>
      <c r="V15" s="7"/>
      <c r="W15" s="7"/>
      <c r="X15" s="7"/>
      <c r="Y15" s="7"/>
      <c r="Z15" s="7"/>
      <c r="AA15" s="7"/>
      <c r="AB15" s="7"/>
      <c r="AC15" s="7"/>
      <c r="AD15" s="7"/>
      <c r="AE15" s="7"/>
      <c r="AF15" s="7"/>
      <c r="AG15" s="7"/>
      <c r="AH15" s="7"/>
      <c r="AI15" s="7"/>
      <c r="AJ15" s="7"/>
      <c r="AK15" s="7"/>
      <c r="AL15" s="7"/>
    </row>
    <row r="16" spans="1:38" ht="12.75" customHeight="1" x14ac:dyDescent="0.3">
      <c r="A16" s="19"/>
      <c r="B16" s="20">
        <f t="shared" si="0"/>
        <v>8</v>
      </c>
      <c r="C16" s="17"/>
      <c r="D16" s="128"/>
      <c r="E16" s="112"/>
      <c r="F16" s="112"/>
      <c r="G16" s="113"/>
      <c r="H16" s="17"/>
      <c r="I16" s="17"/>
      <c r="J16" s="17"/>
      <c r="K16" s="21"/>
      <c r="L16" s="22"/>
      <c r="M16" s="23" t="str">
        <f>IF(K16="","",'Risk &amp; Cont'!$R$10)</f>
        <v/>
      </c>
      <c r="N16" s="24" t="str">
        <f t="shared" si="1"/>
        <v/>
      </c>
      <c r="O16" s="23" t="str">
        <f t="array" ref="O16">IF(OR(C16="",N16=""),"",INDEX(Settings!$I$9:$I$44,MATCH(C16,Settings!$H$9:$H$44,0)))</f>
        <v/>
      </c>
      <c r="P16" s="24" t="str">
        <f t="shared" si="2"/>
        <v/>
      </c>
      <c r="Q16" s="24" t="str">
        <f t="shared" si="3"/>
        <v/>
      </c>
      <c r="R16" s="25" t="str">
        <f t="shared" si="4"/>
        <v/>
      </c>
      <c r="S16" s="7"/>
      <c r="T16" s="7"/>
      <c r="U16" s="7"/>
      <c r="V16" s="7"/>
      <c r="W16" s="7"/>
      <c r="X16" s="7"/>
      <c r="Y16" s="7"/>
      <c r="Z16" s="7"/>
      <c r="AA16" s="7"/>
      <c r="AB16" s="7"/>
      <c r="AC16" s="7"/>
      <c r="AD16" s="7"/>
      <c r="AE16" s="7"/>
      <c r="AF16" s="7"/>
      <c r="AG16" s="7"/>
      <c r="AH16" s="7"/>
      <c r="AI16" s="7"/>
      <c r="AJ16" s="7"/>
      <c r="AK16" s="7"/>
      <c r="AL16" s="7"/>
    </row>
    <row r="17" spans="1:38" ht="12.75" customHeight="1" x14ac:dyDescent="0.3">
      <c r="A17" s="19"/>
      <c r="B17" s="20">
        <f t="shared" si="0"/>
        <v>9</v>
      </c>
      <c r="C17" s="17"/>
      <c r="D17" s="128"/>
      <c r="E17" s="112"/>
      <c r="F17" s="112"/>
      <c r="G17" s="113"/>
      <c r="H17" s="17"/>
      <c r="I17" s="17"/>
      <c r="J17" s="17"/>
      <c r="K17" s="21"/>
      <c r="L17" s="22"/>
      <c r="M17" s="23" t="str">
        <f>IF(K17="","",'Risk &amp; Cont'!$R$10)</f>
        <v/>
      </c>
      <c r="N17" s="24" t="str">
        <f t="shared" si="1"/>
        <v/>
      </c>
      <c r="O17" s="23" t="str">
        <f t="array" ref="O17">IF(OR(C17="",N17=""),"",INDEX(Settings!$I$9:$I$44,MATCH(C17,Settings!$H$9:$H$44,0)))</f>
        <v/>
      </c>
      <c r="P17" s="24" t="str">
        <f t="shared" si="2"/>
        <v/>
      </c>
      <c r="Q17" s="24" t="str">
        <f t="shared" si="3"/>
        <v/>
      </c>
      <c r="R17" s="25" t="str">
        <f t="shared" si="4"/>
        <v/>
      </c>
      <c r="S17" s="7"/>
      <c r="T17" s="7"/>
      <c r="U17" s="7"/>
      <c r="V17" s="7"/>
      <c r="W17" s="7"/>
      <c r="X17" s="7"/>
      <c r="Y17" s="7"/>
      <c r="Z17" s="7"/>
      <c r="AA17" s="7"/>
      <c r="AB17" s="7"/>
      <c r="AC17" s="7"/>
      <c r="AD17" s="7"/>
      <c r="AE17" s="7"/>
      <c r="AF17" s="7"/>
      <c r="AG17" s="7"/>
      <c r="AH17" s="7"/>
      <c r="AI17" s="7"/>
      <c r="AJ17" s="7"/>
      <c r="AK17" s="7"/>
      <c r="AL17" s="7"/>
    </row>
    <row r="18" spans="1:38" ht="12.75" customHeight="1" x14ac:dyDescent="0.3">
      <c r="A18" s="19"/>
      <c r="B18" s="20">
        <f t="shared" si="0"/>
        <v>10</v>
      </c>
      <c r="C18" s="17"/>
      <c r="D18" s="128"/>
      <c r="E18" s="112"/>
      <c r="F18" s="112"/>
      <c r="G18" s="113"/>
      <c r="H18" s="17"/>
      <c r="I18" s="17"/>
      <c r="J18" s="17"/>
      <c r="K18" s="21"/>
      <c r="L18" s="22"/>
      <c r="M18" s="23" t="str">
        <f>IF(K18="","",'Risk &amp; Cont'!$R$10)</f>
        <v/>
      </c>
      <c r="N18" s="24" t="str">
        <f t="shared" si="1"/>
        <v/>
      </c>
      <c r="O18" s="23" t="str">
        <f t="array" ref="O18">IF(OR(C18="",N18=""),"",INDEX(Settings!$I$9:$I$44,MATCH(C18,Settings!$H$9:$H$44,0)))</f>
        <v/>
      </c>
      <c r="P18" s="24" t="str">
        <f t="shared" si="2"/>
        <v/>
      </c>
      <c r="Q18" s="24" t="str">
        <f t="shared" si="3"/>
        <v/>
      </c>
      <c r="R18" s="25" t="str">
        <f t="shared" si="4"/>
        <v/>
      </c>
      <c r="S18" s="7"/>
      <c r="T18" s="7"/>
      <c r="U18" s="7"/>
      <c r="V18" s="7"/>
      <c r="W18" s="7"/>
      <c r="X18" s="7"/>
      <c r="Y18" s="7"/>
      <c r="Z18" s="7"/>
      <c r="AA18" s="7"/>
      <c r="AB18" s="7"/>
      <c r="AC18" s="7"/>
      <c r="AD18" s="7"/>
      <c r="AE18" s="7"/>
      <c r="AF18" s="7"/>
      <c r="AG18" s="7"/>
      <c r="AH18" s="7"/>
      <c r="AI18" s="7"/>
      <c r="AJ18" s="7"/>
      <c r="AK18" s="7"/>
      <c r="AL18" s="7"/>
    </row>
    <row r="19" spans="1:38" ht="12.75" customHeight="1" x14ac:dyDescent="0.3">
      <c r="A19" s="19"/>
      <c r="B19" s="20">
        <f t="shared" si="0"/>
        <v>11</v>
      </c>
      <c r="C19" s="17"/>
      <c r="D19" s="128"/>
      <c r="E19" s="112"/>
      <c r="F19" s="112"/>
      <c r="G19" s="113"/>
      <c r="H19" s="17"/>
      <c r="I19" s="17"/>
      <c r="J19" s="17"/>
      <c r="K19" s="21"/>
      <c r="L19" s="22"/>
      <c r="M19" s="23" t="str">
        <f>IF(K19="","",'Risk &amp; Cont'!$R$10)</f>
        <v/>
      </c>
      <c r="N19" s="24" t="str">
        <f t="shared" si="1"/>
        <v/>
      </c>
      <c r="O19" s="23" t="str">
        <f t="array" ref="O19">IF(OR(C19="",N19=""),"",INDEX(Settings!$I$9:$I$44,MATCH(C19,Settings!$H$9:$H$44,0)))</f>
        <v/>
      </c>
      <c r="P19" s="24" t="str">
        <f t="shared" si="2"/>
        <v/>
      </c>
      <c r="Q19" s="24" t="str">
        <f t="shared" si="3"/>
        <v/>
      </c>
      <c r="R19" s="25" t="str">
        <f t="shared" si="4"/>
        <v/>
      </c>
      <c r="S19" s="7"/>
      <c r="T19" s="7"/>
      <c r="U19" s="7"/>
      <c r="V19" s="7"/>
      <c r="W19" s="7"/>
      <c r="X19" s="7"/>
      <c r="Y19" s="7"/>
      <c r="Z19" s="7"/>
      <c r="AA19" s="7"/>
      <c r="AB19" s="7"/>
      <c r="AC19" s="7"/>
      <c r="AD19" s="7"/>
      <c r="AE19" s="7"/>
      <c r="AF19" s="7"/>
      <c r="AG19" s="7"/>
      <c r="AH19" s="7"/>
      <c r="AI19" s="7"/>
      <c r="AJ19" s="7"/>
      <c r="AK19" s="7"/>
      <c r="AL19" s="7"/>
    </row>
    <row r="20" spans="1:38" ht="12.75" customHeight="1" x14ac:dyDescent="0.3">
      <c r="A20" s="19"/>
      <c r="B20" s="20">
        <f t="shared" si="0"/>
        <v>12</v>
      </c>
      <c r="C20" s="17"/>
      <c r="D20" s="128"/>
      <c r="E20" s="112"/>
      <c r="F20" s="112"/>
      <c r="G20" s="113"/>
      <c r="H20" s="17"/>
      <c r="I20" s="17"/>
      <c r="J20" s="17"/>
      <c r="K20" s="21"/>
      <c r="L20" s="22"/>
      <c r="M20" s="23" t="str">
        <f>IF(K20="","",'Risk &amp; Cont'!$R$10)</f>
        <v/>
      </c>
      <c r="N20" s="24" t="str">
        <f t="shared" si="1"/>
        <v/>
      </c>
      <c r="O20" s="23" t="str">
        <f t="array" ref="O20">IF(OR(C20="",N20=""),"",INDEX(Settings!$I$9:$I$44,MATCH(C20,Settings!$H$9:$H$44,0)))</f>
        <v/>
      </c>
      <c r="P20" s="24" t="str">
        <f t="shared" si="2"/>
        <v/>
      </c>
      <c r="Q20" s="24" t="str">
        <f t="shared" si="3"/>
        <v/>
      </c>
      <c r="R20" s="25" t="str">
        <f t="shared" si="4"/>
        <v/>
      </c>
      <c r="S20" s="7"/>
      <c r="T20" s="7"/>
      <c r="U20" s="7"/>
      <c r="V20" s="7"/>
      <c r="W20" s="7"/>
      <c r="X20" s="7"/>
      <c r="Y20" s="7"/>
      <c r="Z20" s="7"/>
      <c r="AA20" s="7"/>
      <c r="AB20" s="7"/>
      <c r="AC20" s="7"/>
      <c r="AD20" s="7"/>
      <c r="AE20" s="7"/>
      <c r="AF20" s="7"/>
      <c r="AG20" s="7"/>
      <c r="AH20" s="7"/>
      <c r="AI20" s="7"/>
      <c r="AJ20" s="7"/>
      <c r="AK20" s="7"/>
      <c r="AL20" s="7"/>
    </row>
    <row r="21" spans="1:38" ht="12.75" customHeight="1" x14ac:dyDescent="0.3">
      <c r="A21" s="19"/>
      <c r="B21" s="20">
        <f t="shared" si="0"/>
        <v>13</v>
      </c>
      <c r="C21" s="17"/>
      <c r="D21" s="128"/>
      <c r="E21" s="112"/>
      <c r="F21" s="112"/>
      <c r="G21" s="113"/>
      <c r="H21" s="17"/>
      <c r="I21" s="17"/>
      <c r="J21" s="17"/>
      <c r="K21" s="21"/>
      <c r="L21" s="22"/>
      <c r="M21" s="23" t="str">
        <f>IF(K21="","",'Risk &amp; Cont'!$R$10)</f>
        <v/>
      </c>
      <c r="N21" s="24" t="str">
        <f t="shared" si="1"/>
        <v/>
      </c>
      <c r="O21" s="23" t="str">
        <f t="array" ref="O21">IF(OR(C21="",N21=""),"",INDEX(Settings!$I$9:$I$44,MATCH(C21,Settings!$H$9:$H$44,0)))</f>
        <v/>
      </c>
      <c r="P21" s="24" t="str">
        <f t="shared" si="2"/>
        <v/>
      </c>
      <c r="Q21" s="24" t="str">
        <f t="shared" si="3"/>
        <v/>
      </c>
      <c r="R21" s="25" t="str">
        <f t="shared" si="4"/>
        <v/>
      </c>
      <c r="S21" s="7"/>
      <c r="T21" s="7"/>
      <c r="U21" s="7"/>
      <c r="V21" s="7"/>
      <c r="W21" s="7"/>
      <c r="X21" s="7"/>
      <c r="Y21" s="7"/>
      <c r="Z21" s="7"/>
      <c r="AA21" s="7"/>
      <c r="AB21" s="7"/>
      <c r="AC21" s="7"/>
      <c r="AD21" s="7"/>
      <c r="AE21" s="7"/>
      <c r="AF21" s="7"/>
      <c r="AG21" s="7"/>
      <c r="AH21" s="7"/>
      <c r="AI21" s="7"/>
      <c r="AJ21" s="7"/>
      <c r="AK21" s="7"/>
      <c r="AL21" s="7"/>
    </row>
    <row r="22" spans="1:38" ht="12.75" customHeight="1" x14ac:dyDescent="0.3">
      <c r="A22" s="19"/>
      <c r="B22" s="20">
        <f t="shared" si="0"/>
        <v>14</v>
      </c>
      <c r="C22" s="17"/>
      <c r="D22" s="128"/>
      <c r="E22" s="112"/>
      <c r="F22" s="112"/>
      <c r="G22" s="113"/>
      <c r="H22" s="17"/>
      <c r="I22" s="17"/>
      <c r="J22" s="17"/>
      <c r="K22" s="21"/>
      <c r="L22" s="22"/>
      <c r="M22" s="23" t="str">
        <f>IF(K22="","",'Risk &amp; Cont'!$R$10)</f>
        <v/>
      </c>
      <c r="N22" s="24" t="str">
        <f t="shared" si="1"/>
        <v/>
      </c>
      <c r="O22" s="23" t="str">
        <f t="array" ref="O22">IF(OR(C22="",N22=""),"",INDEX(Settings!$I$9:$I$44,MATCH(C22,Settings!$H$9:$H$44,0)))</f>
        <v/>
      </c>
      <c r="P22" s="24" t="str">
        <f t="shared" si="2"/>
        <v/>
      </c>
      <c r="Q22" s="24" t="str">
        <f t="shared" si="3"/>
        <v/>
      </c>
      <c r="R22" s="25" t="str">
        <f t="shared" si="4"/>
        <v/>
      </c>
      <c r="S22" s="7"/>
      <c r="T22" s="7"/>
      <c r="U22" s="7"/>
      <c r="V22" s="7"/>
      <c r="W22" s="7"/>
      <c r="X22" s="7"/>
      <c r="Y22" s="7"/>
      <c r="Z22" s="7"/>
      <c r="AA22" s="7"/>
      <c r="AB22" s="7"/>
      <c r="AC22" s="7"/>
      <c r="AD22" s="7"/>
      <c r="AE22" s="7"/>
      <c r="AF22" s="7"/>
      <c r="AG22" s="7"/>
      <c r="AH22" s="7"/>
      <c r="AI22" s="7"/>
      <c r="AJ22" s="7"/>
      <c r="AK22" s="7"/>
      <c r="AL22" s="7"/>
    </row>
    <row r="23" spans="1:38" ht="12.75" customHeight="1" x14ac:dyDescent="0.3">
      <c r="A23" s="19"/>
      <c r="B23" s="20">
        <f t="shared" si="0"/>
        <v>15</v>
      </c>
      <c r="C23" s="17"/>
      <c r="D23" s="128"/>
      <c r="E23" s="112"/>
      <c r="F23" s="112"/>
      <c r="G23" s="113"/>
      <c r="H23" s="17"/>
      <c r="I23" s="17"/>
      <c r="J23" s="17"/>
      <c r="K23" s="21"/>
      <c r="L23" s="22"/>
      <c r="M23" s="23" t="str">
        <f>IF(K23="","",'Risk &amp; Cont'!$R$10)</f>
        <v/>
      </c>
      <c r="N23" s="24" t="str">
        <f t="shared" si="1"/>
        <v/>
      </c>
      <c r="O23" s="23" t="str">
        <f t="array" ref="O23">IF(OR(C23="",N23=""),"",INDEX(Settings!$I$9:$I$44,MATCH(C23,Settings!$H$9:$H$44,0)))</f>
        <v/>
      </c>
      <c r="P23" s="24" t="str">
        <f t="shared" si="2"/>
        <v/>
      </c>
      <c r="Q23" s="24" t="str">
        <f t="shared" si="3"/>
        <v/>
      </c>
      <c r="R23" s="25" t="str">
        <f t="shared" si="4"/>
        <v/>
      </c>
      <c r="S23" s="7"/>
      <c r="T23" s="7"/>
      <c r="U23" s="7"/>
      <c r="V23" s="7"/>
      <c r="W23" s="7"/>
      <c r="X23" s="7"/>
      <c r="Y23" s="7"/>
      <c r="Z23" s="7"/>
      <c r="AA23" s="7"/>
      <c r="AB23" s="7"/>
      <c r="AC23" s="7"/>
      <c r="AD23" s="7"/>
      <c r="AE23" s="7"/>
      <c r="AF23" s="7"/>
      <c r="AG23" s="7"/>
      <c r="AH23" s="7"/>
      <c r="AI23" s="7"/>
      <c r="AJ23" s="7"/>
      <c r="AK23" s="7"/>
      <c r="AL23" s="7"/>
    </row>
    <row r="24" spans="1:38" ht="12.75" customHeight="1" x14ac:dyDescent="0.3">
      <c r="A24" s="19"/>
      <c r="B24" s="20">
        <f t="shared" si="0"/>
        <v>16</v>
      </c>
      <c r="C24" s="17"/>
      <c r="D24" s="128"/>
      <c r="E24" s="112"/>
      <c r="F24" s="112"/>
      <c r="G24" s="113"/>
      <c r="H24" s="17"/>
      <c r="I24" s="17"/>
      <c r="J24" s="17"/>
      <c r="K24" s="21"/>
      <c r="L24" s="22"/>
      <c r="M24" s="23" t="str">
        <f>IF(K24="","",'Risk &amp; Cont'!$R$10)</f>
        <v/>
      </c>
      <c r="N24" s="24" t="str">
        <f t="shared" si="1"/>
        <v/>
      </c>
      <c r="O24" s="23" t="str">
        <f t="array" ref="O24">IF(OR(C24="",N24=""),"",INDEX(Settings!$I$9:$I$44,MATCH(C24,Settings!$H$9:$H$44,0)))</f>
        <v/>
      </c>
      <c r="P24" s="24" t="str">
        <f t="shared" si="2"/>
        <v/>
      </c>
      <c r="Q24" s="24" t="str">
        <f t="shared" si="3"/>
        <v/>
      </c>
      <c r="R24" s="25" t="str">
        <f t="shared" si="4"/>
        <v/>
      </c>
      <c r="S24" s="7"/>
      <c r="T24" s="7"/>
      <c r="U24" s="7"/>
      <c r="V24" s="7"/>
      <c r="W24" s="7"/>
      <c r="X24" s="7"/>
      <c r="Y24" s="7"/>
      <c r="Z24" s="7"/>
      <c r="AA24" s="7"/>
      <c r="AB24" s="7"/>
      <c r="AC24" s="7"/>
      <c r="AD24" s="7"/>
      <c r="AE24" s="7"/>
      <c r="AF24" s="7"/>
      <c r="AG24" s="7"/>
      <c r="AH24" s="7"/>
      <c r="AI24" s="7"/>
      <c r="AJ24" s="7"/>
      <c r="AK24" s="7"/>
      <c r="AL24" s="7"/>
    </row>
    <row r="25" spans="1:38" ht="12.75" customHeight="1" x14ac:dyDescent="0.3">
      <c r="A25" s="19"/>
      <c r="B25" s="20">
        <f t="shared" si="0"/>
        <v>17</v>
      </c>
      <c r="C25" s="17"/>
      <c r="D25" s="128"/>
      <c r="E25" s="112"/>
      <c r="F25" s="112"/>
      <c r="G25" s="113"/>
      <c r="H25" s="17"/>
      <c r="I25" s="17"/>
      <c r="J25" s="17"/>
      <c r="K25" s="21"/>
      <c r="L25" s="22"/>
      <c r="M25" s="23" t="str">
        <f>IF(K25="","",'Risk &amp; Cont'!$R$10)</f>
        <v/>
      </c>
      <c r="N25" s="24" t="str">
        <f t="shared" si="1"/>
        <v/>
      </c>
      <c r="O25" s="23" t="str">
        <f t="array" ref="O25">IF(OR(C25="",N25=""),"",INDEX(Settings!$I$9:$I$44,MATCH(C25,Settings!$H$9:$H$44,0)))</f>
        <v/>
      </c>
      <c r="P25" s="24" t="str">
        <f t="shared" si="2"/>
        <v/>
      </c>
      <c r="Q25" s="24" t="str">
        <f t="shared" si="3"/>
        <v/>
      </c>
      <c r="R25" s="25" t="str">
        <f t="shared" si="4"/>
        <v/>
      </c>
      <c r="S25" s="7"/>
      <c r="T25" s="7"/>
      <c r="U25" s="7"/>
      <c r="V25" s="7"/>
      <c r="W25" s="7"/>
      <c r="X25" s="7"/>
      <c r="Y25" s="7"/>
      <c r="Z25" s="7"/>
      <c r="AA25" s="7"/>
      <c r="AB25" s="7"/>
      <c r="AC25" s="7"/>
      <c r="AD25" s="7"/>
      <c r="AE25" s="7"/>
      <c r="AF25" s="7"/>
      <c r="AG25" s="7"/>
      <c r="AH25" s="7"/>
      <c r="AI25" s="7"/>
      <c r="AJ25" s="7"/>
      <c r="AK25" s="7"/>
      <c r="AL25" s="7"/>
    </row>
    <row r="26" spans="1:38" ht="12.75" customHeight="1" x14ac:dyDescent="0.3">
      <c r="A26" s="19"/>
      <c r="B26" s="20">
        <f t="shared" si="0"/>
        <v>18</v>
      </c>
      <c r="C26" s="17"/>
      <c r="D26" s="128"/>
      <c r="E26" s="112"/>
      <c r="F26" s="112"/>
      <c r="G26" s="113"/>
      <c r="H26" s="17"/>
      <c r="I26" s="17"/>
      <c r="J26" s="17"/>
      <c r="K26" s="21"/>
      <c r="L26" s="22"/>
      <c r="M26" s="23" t="str">
        <f>IF(K26="","",'Risk &amp; Cont'!$R$10)</f>
        <v/>
      </c>
      <c r="N26" s="24" t="str">
        <f t="shared" si="1"/>
        <v/>
      </c>
      <c r="O26" s="23" t="str">
        <f t="array" ref="O26">IF(OR(C26="",N26=""),"",INDEX(Settings!$I$9:$I$44,MATCH(C26,Settings!$H$9:$H$44,0)))</f>
        <v/>
      </c>
      <c r="P26" s="24" t="str">
        <f t="shared" si="2"/>
        <v/>
      </c>
      <c r="Q26" s="24" t="str">
        <f t="shared" si="3"/>
        <v/>
      </c>
      <c r="R26" s="25" t="str">
        <f t="shared" si="4"/>
        <v/>
      </c>
      <c r="S26" s="7"/>
      <c r="T26" s="7"/>
      <c r="U26" s="7"/>
      <c r="V26" s="7"/>
      <c r="W26" s="7"/>
      <c r="X26" s="7"/>
      <c r="Y26" s="7"/>
      <c r="Z26" s="7"/>
      <c r="AA26" s="7"/>
      <c r="AB26" s="7"/>
      <c r="AC26" s="7"/>
      <c r="AD26" s="7"/>
      <c r="AE26" s="7"/>
      <c r="AF26" s="7"/>
      <c r="AG26" s="7"/>
      <c r="AH26" s="7"/>
      <c r="AI26" s="7"/>
      <c r="AJ26" s="7"/>
      <c r="AK26" s="7"/>
      <c r="AL26" s="7"/>
    </row>
    <row r="27" spans="1:38" ht="12.75" customHeight="1" x14ac:dyDescent="0.3">
      <c r="A27" s="19"/>
      <c r="B27" s="20">
        <f t="shared" si="0"/>
        <v>19</v>
      </c>
      <c r="C27" s="17"/>
      <c r="D27" s="128"/>
      <c r="E27" s="112"/>
      <c r="F27" s="112"/>
      <c r="G27" s="113"/>
      <c r="H27" s="17"/>
      <c r="I27" s="17"/>
      <c r="J27" s="17"/>
      <c r="K27" s="21"/>
      <c r="L27" s="22"/>
      <c r="M27" s="23" t="str">
        <f>IF(K27="","",'Risk &amp; Cont'!$R$10)</f>
        <v/>
      </c>
      <c r="N27" s="24" t="str">
        <f t="shared" si="1"/>
        <v/>
      </c>
      <c r="O27" s="23" t="str">
        <f t="array" ref="O27">IF(OR(C27="",N27=""),"",INDEX(Settings!$I$9:$I$44,MATCH(C27,Settings!$H$9:$H$44,0)))</f>
        <v/>
      </c>
      <c r="P27" s="24" t="str">
        <f t="shared" si="2"/>
        <v/>
      </c>
      <c r="Q27" s="24" t="str">
        <f t="shared" si="3"/>
        <v/>
      </c>
      <c r="R27" s="25" t="str">
        <f t="shared" si="4"/>
        <v/>
      </c>
      <c r="S27" s="7"/>
      <c r="T27" s="7"/>
      <c r="U27" s="7"/>
      <c r="V27" s="7"/>
      <c r="W27" s="7"/>
      <c r="X27" s="7"/>
      <c r="Y27" s="7"/>
      <c r="Z27" s="7"/>
      <c r="AA27" s="7"/>
      <c r="AB27" s="7"/>
      <c r="AC27" s="7"/>
      <c r="AD27" s="7"/>
      <c r="AE27" s="7"/>
      <c r="AF27" s="7"/>
      <c r="AG27" s="7"/>
      <c r="AH27" s="7"/>
      <c r="AI27" s="7"/>
      <c r="AJ27" s="7"/>
      <c r="AK27" s="7"/>
      <c r="AL27" s="7"/>
    </row>
    <row r="28" spans="1:38" ht="12.75" customHeight="1" x14ac:dyDescent="0.3">
      <c r="A28" s="19"/>
      <c r="B28" s="20">
        <f t="shared" si="0"/>
        <v>20</v>
      </c>
      <c r="C28" s="17"/>
      <c r="D28" s="128"/>
      <c r="E28" s="112"/>
      <c r="F28" s="112"/>
      <c r="G28" s="113"/>
      <c r="H28" s="17"/>
      <c r="I28" s="17"/>
      <c r="J28" s="17"/>
      <c r="K28" s="21"/>
      <c r="L28" s="22"/>
      <c r="M28" s="23" t="str">
        <f>IF(K28="","",'Risk &amp; Cont'!$R$10)</f>
        <v/>
      </c>
      <c r="N28" s="24" t="str">
        <f t="shared" si="1"/>
        <v/>
      </c>
      <c r="O28" s="23" t="str">
        <f t="array" ref="O28">IF(OR(C28="",N28=""),"",INDEX(Settings!$I$9:$I$44,MATCH(C28,Settings!$H$9:$H$44,0)))</f>
        <v/>
      </c>
      <c r="P28" s="24" t="str">
        <f t="shared" si="2"/>
        <v/>
      </c>
      <c r="Q28" s="24" t="str">
        <f t="shared" si="3"/>
        <v/>
      </c>
      <c r="R28" s="25" t="str">
        <f t="shared" si="4"/>
        <v/>
      </c>
      <c r="S28" s="7"/>
      <c r="T28" s="7"/>
      <c r="U28" s="7"/>
      <c r="V28" s="7"/>
      <c r="W28" s="7"/>
      <c r="X28" s="7"/>
      <c r="Y28" s="7"/>
      <c r="Z28" s="7"/>
      <c r="AA28" s="7"/>
      <c r="AB28" s="7"/>
      <c r="AC28" s="7"/>
      <c r="AD28" s="7"/>
      <c r="AE28" s="7"/>
      <c r="AF28" s="7"/>
      <c r="AG28" s="7"/>
      <c r="AH28" s="7"/>
      <c r="AI28" s="7"/>
      <c r="AJ28" s="7"/>
      <c r="AK28" s="7"/>
      <c r="AL28" s="7"/>
    </row>
    <row r="29" spans="1:38" ht="12.75" customHeight="1" x14ac:dyDescent="0.3">
      <c r="A29" s="19"/>
      <c r="B29" s="20">
        <f t="shared" si="0"/>
        <v>21</v>
      </c>
      <c r="C29" s="17"/>
      <c r="D29" s="128"/>
      <c r="E29" s="112"/>
      <c r="F29" s="112"/>
      <c r="G29" s="113"/>
      <c r="H29" s="17"/>
      <c r="I29" s="17"/>
      <c r="J29" s="17"/>
      <c r="K29" s="21"/>
      <c r="L29" s="22"/>
      <c r="M29" s="23" t="str">
        <f>IF(K29="","",'Risk &amp; Cont'!$R$10)</f>
        <v/>
      </c>
      <c r="N29" s="24" t="str">
        <f t="shared" si="1"/>
        <v/>
      </c>
      <c r="O29" s="23" t="str">
        <f t="array" ref="O29">IF(OR(C29="",N29=""),"",INDEX(Settings!$I$9:$I$44,MATCH(C29,Settings!$H$9:$H$44,0)))</f>
        <v/>
      </c>
      <c r="P29" s="24" t="str">
        <f t="shared" si="2"/>
        <v/>
      </c>
      <c r="Q29" s="24" t="str">
        <f t="shared" si="3"/>
        <v/>
      </c>
      <c r="R29" s="25" t="str">
        <f t="shared" si="4"/>
        <v/>
      </c>
      <c r="S29" s="7"/>
      <c r="T29" s="7"/>
      <c r="U29" s="7"/>
      <c r="V29" s="7"/>
      <c r="W29" s="7"/>
      <c r="X29" s="7"/>
      <c r="Y29" s="7"/>
      <c r="Z29" s="7"/>
      <c r="AA29" s="7"/>
      <c r="AB29" s="7"/>
      <c r="AC29" s="7"/>
      <c r="AD29" s="7"/>
      <c r="AE29" s="7"/>
      <c r="AF29" s="7"/>
      <c r="AG29" s="7"/>
      <c r="AH29" s="7"/>
      <c r="AI29" s="7"/>
      <c r="AJ29" s="7"/>
      <c r="AK29" s="7"/>
      <c r="AL29" s="7"/>
    </row>
    <row r="30" spans="1:38" ht="12.75" customHeight="1" x14ac:dyDescent="0.3">
      <c r="A30" s="19"/>
      <c r="B30" s="20">
        <f t="shared" si="0"/>
        <v>22</v>
      </c>
      <c r="C30" s="17"/>
      <c r="D30" s="128"/>
      <c r="E30" s="112"/>
      <c r="F30" s="112"/>
      <c r="G30" s="113"/>
      <c r="H30" s="17"/>
      <c r="I30" s="17"/>
      <c r="J30" s="17"/>
      <c r="K30" s="21"/>
      <c r="L30" s="22"/>
      <c r="M30" s="23" t="str">
        <f>IF(K30="","",'Risk &amp; Cont'!$R$10)</f>
        <v/>
      </c>
      <c r="N30" s="24" t="str">
        <f t="shared" si="1"/>
        <v/>
      </c>
      <c r="O30" s="23" t="str">
        <f t="array" ref="O30">IF(OR(C30="",N30=""),"",INDEX(Settings!$I$9:$I$44,MATCH(C30,Settings!$H$9:$H$44,0)))</f>
        <v/>
      </c>
      <c r="P30" s="24" t="str">
        <f t="shared" si="2"/>
        <v/>
      </c>
      <c r="Q30" s="24" t="str">
        <f t="shared" si="3"/>
        <v/>
      </c>
      <c r="R30" s="25" t="str">
        <f t="shared" si="4"/>
        <v/>
      </c>
      <c r="S30" s="7"/>
      <c r="T30" s="7"/>
      <c r="U30" s="7"/>
      <c r="V30" s="7"/>
      <c r="W30" s="7"/>
      <c r="X30" s="7"/>
      <c r="Y30" s="7"/>
      <c r="Z30" s="7"/>
      <c r="AA30" s="7"/>
      <c r="AB30" s="7"/>
      <c r="AC30" s="7"/>
      <c r="AD30" s="7"/>
      <c r="AE30" s="7"/>
      <c r="AF30" s="7"/>
      <c r="AG30" s="7"/>
      <c r="AH30" s="7"/>
      <c r="AI30" s="7"/>
      <c r="AJ30" s="7"/>
      <c r="AK30" s="7"/>
      <c r="AL30" s="7"/>
    </row>
    <row r="31" spans="1:38" ht="12.75" customHeight="1" x14ac:dyDescent="0.3">
      <c r="A31" s="19"/>
      <c r="B31" s="20">
        <f t="shared" si="0"/>
        <v>23</v>
      </c>
      <c r="C31" s="17"/>
      <c r="D31" s="128"/>
      <c r="E31" s="112"/>
      <c r="F31" s="112"/>
      <c r="G31" s="113"/>
      <c r="H31" s="17"/>
      <c r="I31" s="17"/>
      <c r="J31" s="17"/>
      <c r="K31" s="21"/>
      <c r="L31" s="22"/>
      <c r="M31" s="23" t="str">
        <f>IF(K31="","",'Risk &amp; Cont'!$R$10)</f>
        <v/>
      </c>
      <c r="N31" s="24" t="str">
        <f t="shared" si="1"/>
        <v/>
      </c>
      <c r="O31" s="23" t="str">
        <f t="array" ref="O31">IF(OR(C31="",N31=""),"",INDEX(Settings!$I$9:$I$44,MATCH(C31,Settings!$H$9:$H$44,0)))</f>
        <v/>
      </c>
      <c r="P31" s="24" t="str">
        <f t="shared" si="2"/>
        <v/>
      </c>
      <c r="Q31" s="24" t="str">
        <f t="shared" si="3"/>
        <v/>
      </c>
      <c r="R31" s="25" t="str">
        <f t="shared" si="4"/>
        <v/>
      </c>
      <c r="S31" s="7"/>
      <c r="T31" s="7"/>
      <c r="U31" s="7"/>
      <c r="V31" s="7"/>
      <c r="W31" s="7"/>
      <c r="X31" s="7"/>
      <c r="Y31" s="7"/>
      <c r="Z31" s="7"/>
      <c r="AA31" s="7"/>
      <c r="AB31" s="7"/>
      <c r="AC31" s="7"/>
      <c r="AD31" s="7"/>
      <c r="AE31" s="7"/>
      <c r="AF31" s="7"/>
      <c r="AG31" s="7"/>
      <c r="AH31" s="7"/>
      <c r="AI31" s="7"/>
      <c r="AJ31" s="7"/>
      <c r="AK31" s="7"/>
      <c r="AL31" s="7"/>
    </row>
    <row r="32" spans="1:38" ht="12.75" customHeight="1" x14ac:dyDescent="0.3">
      <c r="A32" s="19"/>
      <c r="B32" s="20">
        <f t="shared" si="0"/>
        <v>24</v>
      </c>
      <c r="C32" s="17"/>
      <c r="D32" s="128"/>
      <c r="E32" s="112"/>
      <c r="F32" s="112"/>
      <c r="G32" s="113"/>
      <c r="H32" s="17"/>
      <c r="I32" s="17"/>
      <c r="J32" s="17"/>
      <c r="K32" s="21"/>
      <c r="L32" s="22"/>
      <c r="M32" s="23" t="str">
        <f>IF(K32="","",'Risk &amp; Cont'!$R$10)</f>
        <v/>
      </c>
      <c r="N32" s="24" t="str">
        <f t="shared" si="1"/>
        <v/>
      </c>
      <c r="O32" s="23" t="str">
        <f t="array" ref="O32">IF(OR(C32="",N32=""),"",INDEX(Settings!$I$9:$I$44,MATCH(C32,Settings!$H$9:$H$44,0)))</f>
        <v/>
      </c>
      <c r="P32" s="24" t="str">
        <f t="shared" si="2"/>
        <v/>
      </c>
      <c r="Q32" s="24" t="str">
        <f t="shared" si="3"/>
        <v/>
      </c>
      <c r="R32" s="25" t="str">
        <f t="shared" si="4"/>
        <v/>
      </c>
      <c r="S32" s="7"/>
      <c r="T32" s="7"/>
      <c r="U32" s="7"/>
      <c r="V32" s="7"/>
      <c r="W32" s="7"/>
      <c r="X32" s="7"/>
      <c r="Y32" s="7"/>
      <c r="Z32" s="7"/>
      <c r="AA32" s="7"/>
      <c r="AB32" s="7"/>
      <c r="AC32" s="7"/>
      <c r="AD32" s="7"/>
      <c r="AE32" s="7"/>
      <c r="AF32" s="7"/>
      <c r="AG32" s="7"/>
      <c r="AH32" s="7"/>
      <c r="AI32" s="7"/>
      <c r="AJ32" s="7"/>
      <c r="AK32" s="7"/>
      <c r="AL32" s="7"/>
    </row>
    <row r="33" spans="1:38" ht="12.75" customHeight="1" x14ac:dyDescent="0.3">
      <c r="A33" s="19"/>
      <c r="B33" s="20">
        <f t="shared" si="0"/>
        <v>25</v>
      </c>
      <c r="C33" s="17"/>
      <c r="D33" s="128"/>
      <c r="E33" s="112"/>
      <c r="F33" s="112"/>
      <c r="G33" s="113"/>
      <c r="H33" s="17"/>
      <c r="I33" s="17"/>
      <c r="J33" s="17"/>
      <c r="K33" s="21"/>
      <c r="L33" s="22"/>
      <c r="M33" s="23" t="str">
        <f>IF(K33="","",'Risk &amp; Cont'!$R$10)</f>
        <v/>
      </c>
      <c r="N33" s="24" t="str">
        <f t="shared" si="1"/>
        <v/>
      </c>
      <c r="O33" s="23" t="str">
        <f t="array" ref="O33">IF(OR(C33="",N33=""),"",INDEX(Settings!$I$9:$I$44,MATCH(C33,Settings!$H$9:$H$44,0)))</f>
        <v/>
      </c>
      <c r="P33" s="24" t="str">
        <f t="shared" si="2"/>
        <v/>
      </c>
      <c r="Q33" s="24" t="str">
        <f t="shared" si="3"/>
        <v/>
      </c>
      <c r="R33" s="25" t="str">
        <f t="shared" si="4"/>
        <v/>
      </c>
      <c r="S33" s="7"/>
      <c r="T33" s="7"/>
      <c r="U33" s="7"/>
      <c r="V33" s="7"/>
      <c r="W33" s="7"/>
      <c r="X33" s="7"/>
      <c r="Y33" s="7"/>
      <c r="Z33" s="7"/>
      <c r="AA33" s="7"/>
      <c r="AB33" s="7"/>
      <c r="AC33" s="7"/>
      <c r="AD33" s="7"/>
      <c r="AE33" s="7"/>
      <c r="AF33" s="7"/>
      <c r="AG33" s="7"/>
      <c r="AH33" s="7"/>
      <c r="AI33" s="7"/>
      <c r="AJ33" s="7"/>
      <c r="AK33" s="7"/>
      <c r="AL33" s="7"/>
    </row>
    <row r="34" spans="1:38" ht="12.75" customHeight="1" x14ac:dyDescent="0.3">
      <c r="A34" s="19"/>
      <c r="B34" s="20">
        <f t="shared" si="0"/>
        <v>26</v>
      </c>
      <c r="C34" s="17"/>
      <c r="D34" s="128"/>
      <c r="E34" s="112"/>
      <c r="F34" s="112"/>
      <c r="G34" s="113"/>
      <c r="H34" s="17"/>
      <c r="I34" s="17"/>
      <c r="J34" s="17"/>
      <c r="K34" s="21"/>
      <c r="L34" s="22"/>
      <c r="M34" s="23" t="str">
        <f>IF(K34="","",'Risk &amp; Cont'!$R$10)</f>
        <v/>
      </c>
      <c r="N34" s="24" t="str">
        <f t="shared" si="1"/>
        <v/>
      </c>
      <c r="O34" s="23" t="str">
        <f t="array" ref="O34">IF(OR(C34="",N34=""),"",INDEX(Settings!$I$9:$I$44,MATCH(C34,Settings!$H$9:$H$44,0)))</f>
        <v/>
      </c>
      <c r="P34" s="24" t="str">
        <f t="shared" si="2"/>
        <v/>
      </c>
      <c r="Q34" s="24" t="str">
        <f t="shared" si="3"/>
        <v/>
      </c>
      <c r="R34" s="25" t="str">
        <f t="shared" si="4"/>
        <v/>
      </c>
      <c r="S34" s="7"/>
      <c r="T34" s="7"/>
      <c r="U34" s="7"/>
      <c r="V34" s="7"/>
      <c r="W34" s="7"/>
      <c r="X34" s="7"/>
      <c r="Y34" s="7"/>
      <c r="Z34" s="7"/>
      <c r="AA34" s="7"/>
      <c r="AB34" s="7"/>
      <c r="AC34" s="7"/>
      <c r="AD34" s="7"/>
      <c r="AE34" s="7"/>
      <c r="AF34" s="7"/>
      <c r="AG34" s="7"/>
      <c r="AH34" s="7"/>
      <c r="AI34" s="7"/>
      <c r="AJ34" s="7"/>
      <c r="AK34" s="7"/>
      <c r="AL34" s="7"/>
    </row>
    <row r="35" spans="1:38" ht="12.75" customHeight="1" x14ac:dyDescent="0.3">
      <c r="A35" s="19"/>
      <c r="B35" s="20">
        <f t="shared" si="0"/>
        <v>27</v>
      </c>
      <c r="C35" s="17"/>
      <c r="D35" s="128"/>
      <c r="E35" s="112"/>
      <c r="F35" s="112"/>
      <c r="G35" s="113"/>
      <c r="H35" s="17"/>
      <c r="I35" s="17"/>
      <c r="J35" s="17"/>
      <c r="K35" s="21"/>
      <c r="L35" s="22"/>
      <c r="M35" s="23" t="str">
        <f>IF(K35="","",'Risk &amp; Cont'!$R$10)</f>
        <v/>
      </c>
      <c r="N35" s="24" t="str">
        <f t="shared" si="1"/>
        <v/>
      </c>
      <c r="O35" s="23" t="str">
        <f t="array" ref="O35">IF(OR(C35="",N35=""),"",INDEX(Settings!$I$9:$I$44,MATCH(C35,Settings!$H$9:$H$44,0)))</f>
        <v/>
      </c>
      <c r="P35" s="24" t="str">
        <f t="shared" si="2"/>
        <v/>
      </c>
      <c r="Q35" s="24" t="str">
        <f t="shared" si="3"/>
        <v/>
      </c>
      <c r="R35" s="25" t="str">
        <f t="shared" si="4"/>
        <v/>
      </c>
      <c r="S35" s="7"/>
      <c r="T35" s="7"/>
      <c r="U35" s="7"/>
      <c r="V35" s="7"/>
      <c r="W35" s="7"/>
      <c r="X35" s="7"/>
      <c r="Y35" s="7"/>
      <c r="Z35" s="7"/>
      <c r="AA35" s="7"/>
      <c r="AB35" s="7"/>
      <c r="AC35" s="7"/>
      <c r="AD35" s="7"/>
      <c r="AE35" s="7"/>
      <c r="AF35" s="7"/>
      <c r="AG35" s="7"/>
      <c r="AH35" s="7"/>
      <c r="AI35" s="7"/>
      <c r="AJ35" s="7"/>
      <c r="AK35" s="7"/>
      <c r="AL35" s="7"/>
    </row>
    <row r="36" spans="1:38" ht="12.75" customHeight="1" x14ac:dyDescent="0.3">
      <c r="A36" s="19"/>
      <c r="B36" s="20">
        <f t="shared" si="0"/>
        <v>28</v>
      </c>
      <c r="C36" s="17"/>
      <c r="D36" s="128"/>
      <c r="E36" s="112"/>
      <c r="F36" s="112"/>
      <c r="G36" s="113"/>
      <c r="H36" s="17"/>
      <c r="I36" s="17"/>
      <c r="J36" s="17"/>
      <c r="K36" s="21"/>
      <c r="L36" s="22"/>
      <c r="M36" s="23" t="str">
        <f>IF(K36="","",'Risk &amp; Cont'!$R$10)</f>
        <v/>
      </c>
      <c r="N36" s="24" t="str">
        <f t="shared" si="1"/>
        <v/>
      </c>
      <c r="O36" s="23" t="str">
        <f t="array" ref="O36">IF(OR(C36="",N36=""),"",INDEX(Settings!$I$9:$I$44,MATCH(C36,Settings!$H$9:$H$44,0)))</f>
        <v/>
      </c>
      <c r="P36" s="24" t="str">
        <f t="shared" si="2"/>
        <v/>
      </c>
      <c r="Q36" s="24" t="str">
        <f t="shared" si="3"/>
        <v/>
      </c>
      <c r="R36" s="25" t="str">
        <f t="shared" si="4"/>
        <v/>
      </c>
      <c r="S36" s="7"/>
      <c r="T36" s="7"/>
      <c r="U36" s="7"/>
      <c r="V36" s="7"/>
      <c r="W36" s="7"/>
      <c r="X36" s="7"/>
      <c r="Y36" s="7"/>
      <c r="Z36" s="7"/>
      <c r="AA36" s="7"/>
      <c r="AB36" s="7"/>
      <c r="AC36" s="7"/>
      <c r="AD36" s="7"/>
      <c r="AE36" s="7"/>
      <c r="AF36" s="7"/>
      <c r="AG36" s="7"/>
      <c r="AH36" s="7"/>
      <c r="AI36" s="7"/>
      <c r="AJ36" s="7"/>
      <c r="AK36" s="7"/>
      <c r="AL36" s="7"/>
    </row>
    <row r="37" spans="1:38" ht="12.75" customHeight="1" x14ac:dyDescent="0.3">
      <c r="A37" s="19"/>
      <c r="B37" s="20">
        <f t="shared" si="0"/>
        <v>29</v>
      </c>
      <c r="C37" s="17"/>
      <c r="D37" s="128"/>
      <c r="E37" s="112"/>
      <c r="F37" s="112"/>
      <c r="G37" s="113"/>
      <c r="H37" s="17"/>
      <c r="I37" s="17"/>
      <c r="J37" s="17"/>
      <c r="K37" s="21"/>
      <c r="L37" s="22"/>
      <c r="M37" s="23" t="str">
        <f>IF(K37="","",'Risk &amp; Cont'!$R$10)</f>
        <v/>
      </c>
      <c r="N37" s="24" t="str">
        <f t="shared" si="1"/>
        <v/>
      </c>
      <c r="O37" s="23" t="str">
        <f t="array" ref="O37">IF(OR(C37="",N37=""),"",INDEX(Settings!$I$9:$I$44,MATCH(C37,Settings!$H$9:$H$44,0)))</f>
        <v/>
      </c>
      <c r="P37" s="24" t="str">
        <f t="shared" si="2"/>
        <v/>
      </c>
      <c r="Q37" s="24" t="str">
        <f t="shared" si="3"/>
        <v/>
      </c>
      <c r="R37" s="25" t="str">
        <f t="shared" si="4"/>
        <v/>
      </c>
      <c r="S37" s="7"/>
      <c r="T37" s="7"/>
      <c r="U37" s="7"/>
      <c r="V37" s="7"/>
      <c r="W37" s="7"/>
      <c r="X37" s="7"/>
      <c r="Y37" s="7"/>
      <c r="Z37" s="7"/>
      <c r="AA37" s="7"/>
      <c r="AB37" s="7"/>
      <c r="AC37" s="7"/>
      <c r="AD37" s="7"/>
      <c r="AE37" s="7"/>
      <c r="AF37" s="7"/>
      <c r="AG37" s="7"/>
      <c r="AH37" s="7"/>
      <c r="AI37" s="7"/>
      <c r="AJ37" s="7"/>
      <c r="AK37" s="7"/>
      <c r="AL37" s="7"/>
    </row>
    <row r="38" spans="1:38" ht="12.75" customHeight="1" x14ac:dyDescent="0.3">
      <c r="A38" s="19"/>
      <c r="B38" s="20">
        <f t="shared" si="0"/>
        <v>30</v>
      </c>
      <c r="C38" s="17"/>
      <c r="D38" s="128"/>
      <c r="E38" s="112"/>
      <c r="F38" s="112"/>
      <c r="G38" s="113"/>
      <c r="H38" s="17"/>
      <c r="I38" s="17"/>
      <c r="J38" s="17"/>
      <c r="K38" s="21"/>
      <c r="L38" s="22"/>
      <c r="M38" s="23" t="str">
        <f>IF(K38="","",'Risk &amp; Cont'!$R$10)</f>
        <v/>
      </c>
      <c r="N38" s="24" t="str">
        <f t="shared" si="1"/>
        <v/>
      </c>
      <c r="O38" s="23" t="str">
        <f t="array" ref="O38">IF(OR(C38="",N38=""),"",INDEX(Settings!$I$9:$I$44,MATCH(C38,Settings!$H$9:$H$44,0)))</f>
        <v/>
      </c>
      <c r="P38" s="24" t="str">
        <f t="shared" si="2"/>
        <v/>
      </c>
      <c r="Q38" s="24" t="str">
        <f t="shared" si="3"/>
        <v/>
      </c>
      <c r="R38" s="25" t="str">
        <f t="shared" si="4"/>
        <v/>
      </c>
      <c r="S38" s="7"/>
      <c r="T38" s="7"/>
      <c r="U38" s="7"/>
      <c r="V38" s="7"/>
      <c r="W38" s="7"/>
      <c r="X38" s="7"/>
      <c r="Y38" s="7"/>
      <c r="Z38" s="7"/>
      <c r="AA38" s="7"/>
      <c r="AB38" s="7"/>
      <c r="AC38" s="7"/>
      <c r="AD38" s="7"/>
      <c r="AE38" s="7"/>
      <c r="AF38" s="7"/>
      <c r="AG38" s="7"/>
      <c r="AH38" s="7"/>
      <c r="AI38" s="7"/>
      <c r="AJ38" s="7"/>
      <c r="AK38" s="7"/>
      <c r="AL38" s="7"/>
    </row>
    <row r="39" spans="1:38" ht="12.75" customHeight="1" x14ac:dyDescent="0.3">
      <c r="A39" s="19"/>
      <c r="B39" s="20">
        <f t="shared" si="0"/>
        <v>31</v>
      </c>
      <c r="C39" s="17"/>
      <c r="D39" s="128"/>
      <c r="E39" s="112"/>
      <c r="F39" s="112"/>
      <c r="G39" s="113"/>
      <c r="H39" s="17"/>
      <c r="I39" s="17"/>
      <c r="J39" s="17"/>
      <c r="K39" s="21"/>
      <c r="L39" s="22"/>
      <c r="M39" s="23" t="str">
        <f>IF(K39="","",'Risk &amp; Cont'!$R$10)</f>
        <v/>
      </c>
      <c r="N39" s="24" t="str">
        <f t="shared" si="1"/>
        <v/>
      </c>
      <c r="O39" s="23" t="str">
        <f t="array" ref="O39">IF(OR(C39="",N39=""),"",INDEX(Settings!$I$9:$I$44,MATCH(C39,Settings!$H$9:$H$44,0)))</f>
        <v/>
      </c>
      <c r="P39" s="24" t="str">
        <f t="shared" si="2"/>
        <v/>
      </c>
      <c r="Q39" s="24" t="str">
        <f t="shared" si="3"/>
        <v/>
      </c>
      <c r="R39" s="25" t="str">
        <f t="shared" si="4"/>
        <v/>
      </c>
      <c r="S39" s="7"/>
      <c r="T39" s="7"/>
      <c r="U39" s="7"/>
      <c r="V39" s="7"/>
      <c r="W39" s="7"/>
      <c r="X39" s="7"/>
      <c r="Y39" s="7"/>
      <c r="Z39" s="7"/>
      <c r="AA39" s="7"/>
      <c r="AB39" s="7"/>
      <c r="AC39" s="7"/>
      <c r="AD39" s="7"/>
      <c r="AE39" s="7"/>
      <c r="AF39" s="7"/>
      <c r="AG39" s="7"/>
      <c r="AH39" s="7"/>
      <c r="AI39" s="7"/>
      <c r="AJ39" s="7"/>
      <c r="AK39" s="7"/>
      <c r="AL39" s="7"/>
    </row>
    <row r="40" spans="1:38" ht="12.75" customHeight="1" x14ac:dyDescent="0.3">
      <c r="A40" s="19"/>
      <c r="B40" s="20">
        <f t="shared" si="0"/>
        <v>32</v>
      </c>
      <c r="C40" s="17"/>
      <c r="D40" s="128"/>
      <c r="E40" s="112"/>
      <c r="F40" s="112"/>
      <c r="G40" s="113"/>
      <c r="H40" s="17"/>
      <c r="I40" s="17"/>
      <c r="J40" s="17"/>
      <c r="K40" s="21"/>
      <c r="L40" s="22"/>
      <c r="M40" s="23" t="str">
        <f>IF(K40="","",'Risk &amp; Cont'!$R$10)</f>
        <v/>
      </c>
      <c r="N40" s="24" t="str">
        <f t="shared" si="1"/>
        <v/>
      </c>
      <c r="O40" s="23" t="str">
        <f t="array" ref="O40">IF(OR(C40="",N40=""),"",INDEX(Settings!$I$9:$I$44,MATCH(C40,Settings!$H$9:$H$44,0)))</f>
        <v/>
      </c>
      <c r="P40" s="24" t="str">
        <f t="shared" si="2"/>
        <v/>
      </c>
      <c r="Q40" s="24" t="str">
        <f t="shared" si="3"/>
        <v/>
      </c>
      <c r="R40" s="25" t="str">
        <f t="shared" si="4"/>
        <v/>
      </c>
      <c r="S40" s="7"/>
      <c r="T40" s="7"/>
      <c r="U40" s="7"/>
      <c r="V40" s="7"/>
      <c r="W40" s="7"/>
      <c r="X40" s="7"/>
      <c r="Y40" s="7"/>
      <c r="Z40" s="7"/>
      <c r="AA40" s="7"/>
      <c r="AB40" s="7"/>
      <c r="AC40" s="7"/>
      <c r="AD40" s="7"/>
      <c r="AE40" s="7"/>
      <c r="AF40" s="7"/>
      <c r="AG40" s="7"/>
      <c r="AH40" s="7"/>
      <c r="AI40" s="7"/>
      <c r="AJ40" s="7"/>
      <c r="AK40" s="7"/>
      <c r="AL40" s="7"/>
    </row>
    <row r="41" spans="1:38" ht="12.75" customHeight="1" x14ac:dyDescent="0.3">
      <c r="A41" s="19"/>
      <c r="B41" s="20">
        <f t="shared" si="0"/>
        <v>33</v>
      </c>
      <c r="C41" s="17"/>
      <c r="D41" s="128"/>
      <c r="E41" s="112"/>
      <c r="F41" s="112"/>
      <c r="G41" s="113"/>
      <c r="H41" s="17"/>
      <c r="I41" s="17"/>
      <c r="J41" s="17"/>
      <c r="K41" s="21"/>
      <c r="L41" s="22"/>
      <c r="M41" s="23" t="str">
        <f>IF(K41="","",'Risk &amp; Cont'!$R$10)</f>
        <v/>
      </c>
      <c r="N41" s="24" t="str">
        <f t="shared" si="1"/>
        <v/>
      </c>
      <c r="O41" s="23" t="str">
        <f t="array" ref="O41">IF(OR(C41="",N41=""),"",INDEX(Settings!$I$9:$I$44,MATCH(C41,Settings!$H$9:$H$44,0)))</f>
        <v/>
      </c>
      <c r="P41" s="24" t="str">
        <f t="shared" si="2"/>
        <v/>
      </c>
      <c r="Q41" s="24" t="str">
        <f t="shared" si="3"/>
        <v/>
      </c>
      <c r="R41" s="25" t="str">
        <f t="shared" si="4"/>
        <v/>
      </c>
      <c r="S41" s="7"/>
      <c r="T41" s="7"/>
      <c r="U41" s="7"/>
      <c r="V41" s="7"/>
      <c r="W41" s="7"/>
      <c r="X41" s="7"/>
      <c r="Y41" s="7"/>
      <c r="Z41" s="7"/>
      <c r="AA41" s="7"/>
      <c r="AB41" s="7"/>
      <c r="AC41" s="7"/>
      <c r="AD41" s="7"/>
      <c r="AE41" s="7"/>
      <c r="AF41" s="7"/>
      <c r="AG41" s="7"/>
      <c r="AH41" s="7"/>
      <c r="AI41" s="7"/>
      <c r="AJ41" s="7"/>
      <c r="AK41" s="7"/>
      <c r="AL41" s="7"/>
    </row>
    <row r="42" spans="1:38" ht="12.75" customHeight="1" x14ac:dyDescent="0.3">
      <c r="A42" s="19"/>
      <c r="B42" s="20">
        <f t="shared" si="0"/>
        <v>34</v>
      </c>
      <c r="C42" s="17"/>
      <c r="D42" s="128"/>
      <c r="E42" s="112"/>
      <c r="F42" s="112"/>
      <c r="G42" s="113"/>
      <c r="H42" s="17"/>
      <c r="I42" s="17"/>
      <c r="J42" s="17"/>
      <c r="K42" s="21"/>
      <c r="L42" s="22"/>
      <c r="M42" s="23" t="str">
        <f>IF(K42="","",'Risk &amp; Cont'!$R$10)</f>
        <v/>
      </c>
      <c r="N42" s="24" t="str">
        <f t="shared" si="1"/>
        <v/>
      </c>
      <c r="O42" s="23" t="str">
        <f t="array" ref="O42">IF(OR(C42="",N42=""),"",INDEX(Settings!$I$9:$I$44,MATCH(C42,Settings!$H$9:$H$44,0)))</f>
        <v/>
      </c>
      <c r="P42" s="24" t="str">
        <f t="shared" si="2"/>
        <v/>
      </c>
      <c r="Q42" s="24" t="str">
        <f t="shared" si="3"/>
        <v/>
      </c>
      <c r="R42" s="25" t="str">
        <f t="shared" si="4"/>
        <v/>
      </c>
      <c r="S42" s="7"/>
      <c r="T42" s="7"/>
      <c r="U42" s="7"/>
      <c r="V42" s="7"/>
      <c r="W42" s="7"/>
      <c r="X42" s="7"/>
      <c r="Y42" s="7"/>
      <c r="Z42" s="7"/>
      <c r="AA42" s="7"/>
      <c r="AB42" s="7"/>
      <c r="AC42" s="7"/>
      <c r="AD42" s="7"/>
      <c r="AE42" s="7"/>
      <c r="AF42" s="7"/>
      <c r="AG42" s="7"/>
      <c r="AH42" s="7"/>
      <c r="AI42" s="7"/>
      <c r="AJ42" s="7"/>
      <c r="AK42" s="7"/>
      <c r="AL42" s="7"/>
    </row>
    <row r="43" spans="1:38" ht="12.75" customHeight="1" x14ac:dyDescent="0.3">
      <c r="A43" s="19"/>
      <c r="B43" s="20">
        <f t="shared" si="0"/>
        <v>35</v>
      </c>
      <c r="C43" s="17"/>
      <c r="D43" s="128"/>
      <c r="E43" s="112"/>
      <c r="F43" s="112"/>
      <c r="G43" s="113"/>
      <c r="H43" s="17"/>
      <c r="I43" s="17"/>
      <c r="J43" s="17"/>
      <c r="K43" s="21"/>
      <c r="L43" s="22"/>
      <c r="M43" s="23" t="str">
        <f>IF(K43="","",'Risk &amp; Cont'!$R$10)</f>
        <v/>
      </c>
      <c r="N43" s="24" t="str">
        <f t="shared" si="1"/>
        <v/>
      </c>
      <c r="O43" s="23" t="str">
        <f t="array" ref="O43">IF(OR(C43="",N43=""),"",INDEX(Settings!$I$9:$I$44,MATCH(C43,Settings!$H$9:$H$44,0)))</f>
        <v/>
      </c>
      <c r="P43" s="24" t="str">
        <f t="shared" si="2"/>
        <v/>
      </c>
      <c r="Q43" s="24" t="str">
        <f t="shared" si="3"/>
        <v/>
      </c>
      <c r="R43" s="25" t="str">
        <f t="shared" si="4"/>
        <v/>
      </c>
      <c r="S43" s="7"/>
      <c r="T43" s="7"/>
      <c r="U43" s="7"/>
      <c r="V43" s="7"/>
      <c r="W43" s="7"/>
      <c r="X43" s="7"/>
      <c r="Y43" s="7"/>
      <c r="Z43" s="7"/>
      <c r="AA43" s="7"/>
      <c r="AB43" s="7"/>
      <c r="AC43" s="7"/>
      <c r="AD43" s="7"/>
      <c r="AE43" s="7"/>
      <c r="AF43" s="7"/>
      <c r="AG43" s="7"/>
      <c r="AH43" s="7"/>
      <c r="AI43" s="7"/>
      <c r="AJ43" s="7"/>
      <c r="AK43" s="7"/>
      <c r="AL43" s="7"/>
    </row>
    <row r="44" spans="1:38" ht="12.75" customHeight="1" x14ac:dyDescent="0.3">
      <c r="A44" s="19"/>
      <c r="B44" s="20">
        <f t="shared" si="0"/>
        <v>36</v>
      </c>
      <c r="C44" s="17"/>
      <c r="D44" s="128"/>
      <c r="E44" s="112"/>
      <c r="F44" s="112"/>
      <c r="G44" s="113"/>
      <c r="H44" s="17"/>
      <c r="I44" s="17"/>
      <c r="J44" s="17"/>
      <c r="K44" s="21"/>
      <c r="L44" s="22"/>
      <c r="M44" s="23" t="str">
        <f>IF(K44="","",'Risk &amp; Cont'!$R$10)</f>
        <v/>
      </c>
      <c r="N44" s="24" t="str">
        <f t="shared" si="1"/>
        <v/>
      </c>
      <c r="O44" s="23" t="str">
        <f t="array" ref="O44">IF(OR(C44="",N44=""),"",INDEX(Settings!$I$9:$I$44,MATCH(C44,Settings!$H$9:$H$44,0)))</f>
        <v/>
      </c>
      <c r="P44" s="24" t="str">
        <f t="shared" si="2"/>
        <v/>
      </c>
      <c r="Q44" s="24" t="str">
        <f t="shared" si="3"/>
        <v/>
      </c>
      <c r="R44" s="25" t="str">
        <f t="shared" si="4"/>
        <v/>
      </c>
      <c r="S44" s="7"/>
      <c r="T44" s="7"/>
      <c r="U44" s="7"/>
      <c r="V44" s="7"/>
      <c r="W44" s="7"/>
      <c r="X44" s="7"/>
      <c r="Y44" s="7"/>
      <c r="Z44" s="7"/>
      <c r="AA44" s="7"/>
      <c r="AB44" s="7"/>
      <c r="AC44" s="7"/>
      <c r="AD44" s="7"/>
      <c r="AE44" s="7"/>
      <c r="AF44" s="7"/>
      <c r="AG44" s="7"/>
      <c r="AH44" s="7"/>
      <c r="AI44" s="7"/>
      <c r="AJ44" s="7"/>
      <c r="AK44" s="7"/>
      <c r="AL44" s="7"/>
    </row>
    <row r="45" spans="1:38" ht="12.75" customHeight="1" x14ac:dyDescent="0.3">
      <c r="A45" s="19"/>
      <c r="B45" s="20">
        <f t="shared" si="0"/>
        <v>37</v>
      </c>
      <c r="C45" s="17"/>
      <c r="D45" s="128"/>
      <c r="E45" s="112"/>
      <c r="F45" s="112"/>
      <c r="G45" s="113"/>
      <c r="H45" s="17"/>
      <c r="I45" s="17"/>
      <c r="J45" s="17"/>
      <c r="K45" s="21"/>
      <c r="L45" s="22"/>
      <c r="M45" s="23" t="str">
        <f>IF(K45="","",'Risk &amp; Cont'!$R$10)</f>
        <v/>
      </c>
      <c r="N45" s="24" t="str">
        <f t="shared" si="1"/>
        <v/>
      </c>
      <c r="O45" s="23" t="str">
        <f t="array" ref="O45">IF(OR(C45="",N45=""),"",INDEX(Settings!$I$9:$I$44,MATCH(C45,Settings!$H$9:$H$44,0)))</f>
        <v/>
      </c>
      <c r="P45" s="24" t="str">
        <f t="shared" si="2"/>
        <v/>
      </c>
      <c r="Q45" s="24" t="str">
        <f t="shared" si="3"/>
        <v/>
      </c>
      <c r="R45" s="25" t="str">
        <f t="shared" si="4"/>
        <v/>
      </c>
      <c r="S45" s="7"/>
      <c r="T45" s="7"/>
      <c r="U45" s="7"/>
      <c r="V45" s="7"/>
      <c r="W45" s="7"/>
      <c r="X45" s="7"/>
      <c r="Y45" s="7"/>
      <c r="Z45" s="7"/>
      <c r="AA45" s="7"/>
      <c r="AB45" s="7"/>
      <c r="AC45" s="7"/>
      <c r="AD45" s="7"/>
      <c r="AE45" s="7"/>
      <c r="AF45" s="7"/>
      <c r="AG45" s="7"/>
      <c r="AH45" s="7"/>
      <c r="AI45" s="7"/>
      <c r="AJ45" s="7"/>
      <c r="AK45" s="7"/>
      <c r="AL45" s="7"/>
    </row>
    <row r="46" spans="1:38" ht="12.75" customHeight="1" x14ac:dyDescent="0.3">
      <c r="A46" s="19"/>
      <c r="B46" s="20">
        <f t="shared" si="0"/>
        <v>38</v>
      </c>
      <c r="C46" s="17"/>
      <c r="D46" s="128"/>
      <c r="E46" s="112"/>
      <c r="F46" s="112"/>
      <c r="G46" s="113"/>
      <c r="H46" s="17"/>
      <c r="I46" s="17"/>
      <c r="J46" s="17"/>
      <c r="K46" s="21"/>
      <c r="L46" s="22"/>
      <c r="M46" s="23" t="str">
        <f>IF(K46="","",'Risk &amp; Cont'!$R$10)</f>
        <v/>
      </c>
      <c r="N46" s="24" t="str">
        <f t="shared" si="1"/>
        <v/>
      </c>
      <c r="O46" s="23" t="str">
        <f t="array" ref="O46">IF(OR(C46="",N46=""),"",INDEX(Settings!$I$9:$I$44,MATCH(C46,Settings!$H$9:$H$44,0)))</f>
        <v/>
      </c>
      <c r="P46" s="24" t="str">
        <f t="shared" si="2"/>
        <v/>
      </c>
      <c r="Q46" s="24" t="str">
        <f t="shared" si="3"/>
        <v/>
      </c>
      <c r="R46" s="25" t="str">
        <f t="shared" si="4"/>
        <v/>
      </c>
      <c r="S46" s="7"/>
      <c r="T46" s="7"/>
      <c r="U46" s="7"/>
      <c r="V46" s="7"/>
      <c r="W46" s="7"/>
      <c r="X46" s="7"/>
      <c r="Y46" s="7"/>
      <c r="Z46" s="7"/>
      <c r="AA46" s="7"/>
      <c r="AB46" s="7"/>
      <c r="AC46" s="7"/>
      <c r="AD46" s="7"/>
      <c r="AE46" s="7"/>
      <c r="AF46" s="7"/>
      <c r="AG46" s="7"/>
      <c r="AH46" s="7"/>
      <c r="AI46" s="7"/>
      <c r="AJ46" s="7"/>
      <c r="AK46" s="7"/>
      <c r="AL46" s="7"/>
    </row>
    <row r="47" spans="1:38" ht="12.75" customHeight="1" x14ac:dyDescent="0.3">
      <c r="A47" s="19"/>
      <c r="B47" s="20">
        <f t="shared" si="0"/>
        <v>39</v>
      </c>
      <c r="C47" s="17"/>
      <c r="D47" s="128"/>
      <c r="E47" s="112"/>
      <c r="F47" s="112"/>
      <c r="G47" s="113"/>
      <c r="H47" s="17"/>
      <c r="I47" s="17"/>
      <c r="J47" s="17"/>
      <c r="K47" s="21"/>
      <c r="L47" s="22"/>
      <c r="M47" s="23" t="str">
        <f>IF(K47="","",'Risk &amp; Cont'!$R$10)</f>
        <v/>
      </c>
      <c r="N47" s="24" t="str">
        <f t="shared" si="1"/>
        <v/>
      </c>
      <c r="O47" s="23" t="str">
        <f t="array" ref="O47">IF(OR(C47="",N47=""),"",INDEX(Settings!$I$9:$I$44,MATCH(C47,Settings!$H$9:$H$44,0)))</f>
        <v/>
      </c>
      <c r="P47" s="24" t="str">
        <f t="shared" si="2"/>
        <v/>
      </c>
      <c r="Q47" s="24" t="str">
        <f t="shared" si="3"/>
        <v/>
      </c>
      <c r="R47" s="25" t="str">
        <f t="shared" si="4"/>
        <v/>
      </c>
      <c r="S47" s="7"/>
      <c r="T47" s="7"/>
      <c r="U47" s="7"/>
      <c r="V47" s="7"/>
      <c r="W47" s="7"/>
      <c r="X47" s="7"/>
      <c r="Y47" s="7"/>
      <c r="Z47" s="7"/>
      <c r="AA47" s="7"/>
      <c r="AB47" s="7"/>
      <c r="AC47" s="7"/>
      <c r="AD47" s="7"/>
      <c r="AE47" s="7"/>
      <c r="AF47" s="7"/>
      <c r="AG47" s="7"/>
      <c r="AH47" s="7"/>
      <c r="AI47" s="7"/>
      <c r="AJ47" s="7"/>
      <c r="AK47" s="7"/>
      <c r="AL47" s="7"/>
    </row>
    <row r="48" spans="1:38" ht="12.75" customHeight="1" x14ac:dyDescent="0.3">
      <c r="A48" s="19"/>
      <c r="B48" s="20">
        <f t="shared" si="0"/>
        <v>40</v>
      </c>
      <c r="C48" s="17"/>
      <c r="D48" s="128"/>
      <c r="E48" s="112"/>
      <c r="F48" s="112"/>
      <c r="G48" s="113"/>
      <c r="H48" s="17"/>
      <c r="I48" s="17"/>
      <c r="J48" s="17"/>
      <c r="K48" s="21"/>
      <c r="L48" s="22"/>
      <c r="M48" s="23" t="str">
        <f>IF(K48="","",'Risk &amp; Cont'!$R$10)</f>
        <v/>
      </c>
      <c r="N48" s="24" t="str">
        <f t="shared" si="1"/>
        <v/>
      </c>
      <c r="O48" s="23" t="str">
        <f t="array" ref="O48">IF(OR(C48="",N48=""),"",INDEX(Settings!$I$9:$I$44,MATCH(C48,Settings!$H$9:$H$44,0)))</f>
        <v/>
      </c>
      <c r="P48" s="24" t="str">
        <f t="shared" si="2"/>
        <v/>
      </c>
      <c r="Q48" s="24" t="str">
        <f t="shared" si="3"/>
        <v/>
      </c>
      <c r="R48" s="25" t="str">
        <f t="shared" si="4"/>
        <v/>
      </c>
      <c r="S48" s="7"/>
      <c r="T48" s="7"/>
      <c r="U48" s="7"/>
      <c r="V48" s="7"/>
      <c r="W48" s="7"/>
      <c r="X48" s="7"/>
      <c r="Y48" s="7"/>
      <c r="Z48" s="7"/>
      <c r="AA48" s="7"/>
      <c r="AB48" s="7"/>
      <c r="AC48" s="7"/>
      <c r="AD48" s="7"/>
      <c r="AE48" s="7"/>
      <c r="AF48" s="7"/>
      <c r="AG48" s="7"/>
      <c r="AH48" s="7"/>
      <c r="AI48" s="7"/>
      <c r="AJ48" s="7"/>
      <c r="AK48" s="7"/>
      <c r="AL48" s="7"/>
    </row>
    <row r="49" spans="1:38" ht="12.75" customHeight="1" x14ac:dyDescent="0.3">
      <c r="A49" s="19"/>
      <c r="B49" s="20">
        <f t="shared" si="0"/>
        <v>41</v>
      </c>
      <c r="C49" s="17"/>
      <c r="D49" s="128"/>
      <c r="E49" s="112"/>
      <c r="F49" s="112"/>
      <c r="G49" s="113"/>
      <c r="H49" s="17"/>
      <c r="I49" s="17"/>
      <c r="J49" s="17"/>
      <c r="K49" s="21"/>
      <c r="L49" s="22"/>
      <c r="M49" s="23" t="str">
        <f>IF(K49="","",'Risk &amp; Cont'!$R$10)</f>
        <v/>
      </c>
      <c r="N49" s="24" t="str">
        <f t="shared" si="1"/>
        <v/>
      </c>
      <c r="O49" s="23" t="str">
        <f t="array" ref="O49">IF(OR(C49="",N49=""),"",INDEX(Settings!$I$9:$I$44,MATCH(C49,Settings!$H$9:$H$44,0)))</f>
        <v/>
      </c>
      <c r="P49" s="24" t="str">
        <f t="shared" si="2"/>
        <v/>
      </c>
      <c r="Q49" s="24" t="str">
        <f t="shared" si="3"/>
        <v/>
      </c>
      <c r="R49" s="25" t="str">
        <f t="shared" si="4"/>
        <v/>
      </c>
      <c r="S49" s="7"/>
      <c r="T49" s="7"/>
      <c r="U49" s="7"/>
      <c r="V49" s="7"/>
      <c r="W49" s="7"/>
      <c r="X49" s="7"/>
      <c r="Y49" s="7"/>
      <c r="Z49" s="7"/>
      <c r="AA49" s="7"/>
      <c r="AB49" s="7"/>
      <c r="AC49" s="7"/>
      <c r="AD49" s="7"/>
      <c r="AE49" s="7"/>
      <c r="AF49" s="7"/>
      <c r="AG49" s="7"/>
      <c r="AH49" s="7"/>
      <c r="AI49" s="7"/>
      <c r="AJ49" s="7"/>
      <c r="AK49" s="7"/>
      <c r="AL49" s="7"/>
    </row>
    <row r="50" spans="1:38" ht="12.75" customHeight="1" x14ac:dyDescent="0.3">
      <c r="A50" s="19"/>
      <c r="B50" s="20">
        <f t="shared" si="0"/>
        <v>42</v>
      </c>
      <c r="C50" s="17"/>
      <c r="D50" s="128"/>
      <c r="E50" s="112"/>
      <c r="F50" s="112"/>
      <c r="G50" s="113"/>
      <c r="H50" s="17"/>
      <c r="I50" s="17"/>
      <c r="J50" s="17"/>
      <c r="K50" s="21"/>
      <c r="L50" s="22"/>
      <c r="M50" s="23" t="str">
        <f>IF(K50="","",'Risk &amp; Cont'!$R$10)</f>
        <v/>
      </c>
      <c r="N50" s="24" t="str">
        <f t="shared" si="1"/>
        <v/>
      </c>
      <c r="O50" s="23" t="str">
        <f t="array" ref="O50">IF(OR(C50="",N50=""),"",INDEX(Settings!$I$9:$I$44,MATCH(C50,Settings!$H$9:$H$44,0)))</f>
        <v/>
      </c>
      <c r="P50" s="24" t="str">
        <f t="shared" si="2"/>
        <v/>
      </c>
      <c r="Q50" s="24" t="str">
        <f t="shared" si="3"/>
        <v/>
      </c>
      <c r="R50" s="25" t="str">
        <f t="shared" si="4"/>
        <v/>
      </c>
      <c r="S50" s="7"/>
      <c r="T50" s="7"/>
      <c r="U50" s="7"/>
      <c r="V50" s="7"/>
      <c r="W50" s="7"/>
      <c r="X50" s="7"/>
      <c r="Y50" s="7"/>
      <c r="Z50" s="7"/>
      <c r="AA50" s="7"/>
      <c r="AB50" s="7"/>
      <c r="AC50" s="7"/>
      <c r="AD50" s="7"/>
      <c r="AE50" s="7"/>
      <c r="AF50" s="7"/>
      <c r="AG50" s="7"/>
      <c r="AH50" s="7"/>
      <c r="AI50" s="7"/>
      <c r="AJ50" s="7"/>
      <c r="AK50" s="7"/>
      <c r="AL50" s="7"/>
    </row>
    <row r="51" spans="1:38" ht="12.75" customHeight="1" x14ac:dyDescent="0.3">
      <c r="A51" s="19"/>
      <c r="B51" s="20">
        <f t="shared" si="0"/>
        <v>43</v>
      </c>
      <c r="C51" s="17"/>
      <c r="D51" s="128"/>
      <c r="E51" s="112"/>
      <c r="F51" s="112"/>
      <c r="G51" s="113"/>
      <c r="H51" s="17"/>
      <c r="I51" s="17"/>
      <c r="J51" s="17"/>
      <c r="K51" s="21"/>
      <c r="L51" s="22"/>
      <c r="M51" s="23" t="str">
        <f>IF(K51="","",'Risk &amp; Cont'!$R$10)</f>
        <v/>
      </c>
      <c r="N51" s="24" t="str">
        <f t="shared" si="1"/>
        <v/>
      </c>
      <c r="O51" s="23" t="str">
        <f t="array" ref="O51">IF(OR(C51="",N51=""),"",INDEX(Settings!$I$9:$I$44,MATCH(C51,Settings!$H$9:$H$44,0)))</f>
        <v/>
      </c>
      <c r="P51" s="24" t="str">
        <f t="shared" si="2"/>
        <v/>
      </c>
      <c r="Q51" s="24" t="str">
        <f t="shared" si="3"/>
        <v/>
      </c>
      <c r="R51" s="25" t="str">
        <f t="shared" si="4"/>
        <v/>
      </c>
      <c r="S51" s="7"/>
      <c r="T51" s="7"/>
      <c r="U51" s="7"/>
      <c r="V51" s="7"/>
      <c r="W51" s="7"/>
      <c r="X51" s="7"/>
      <c r="Y51" s="7"/>
      <c r="Z51" s="7"/>
      <c r="AA51" s="7"/>
      <c r="AB51" s="7"/>
      <c r="AC51" s="7"/>
      <c r="AD51" s="7"/>
      <c r="AE51" s="7"/>
      <c r="AF51" s="7"/>
      <c r="AG51" s="7"/>
      <c r="AH51" s="7"/>
      <c r="AI51" s="7"/>
      <c r="AJ51" s="7"/>
      <c r="AK51" s="7"/>
      <c r="AL51" s="7"/>
    </row>
    <row r="52" spans="1:38" ht="12.75" customHeight="1" x14ac:dyDescent="0.3">
      <c r="A52" s="19"/>
      <c r="B52" s="20">
        <f t="shared" si="0"/>
        <v>44</v>
      </c>
      <c r="C52" s="17"/>
      <c r="D52" s="128"/>
      <c r="E52" s="112"/>
      <c r="F52" s="112"/>
      <c r="G52" s="113"/>
      <c r="H52" s="17"/>
      <c r="I52" s="17"/>
      <c r="J52" s="17"/>
      <c r="K52" s="21"/>
      <c r="L52" s="22"/>
      <c r="M52" s="23" t="str">
        <f>IF(K52="","",'Risk &amp; Cont'!$R$10)</f>
        <v/>
      </c>
      <c r="N52" s="24" t="str">
        <f t="shared" si="1"/>
        <v/>
      </c>
      <c r="O52" s="23" t="str">
        <f t="array" ref="O52">IF(OR(C52="",N52=""),"",INDEX(Settings!$I$9:$I$44,MATCH(C52,Settings!$H$9:$H$44,0)))</f>
        <v/>
      </c>
      <c r="P52" s="24" t="str">
        <f t="shared" si="2"/>
        <v/>
      </c>
      <c r="Q52" s="24" t="str">
        <f t="shared" si="3"/>
        <v/>
      </c>
      <c r="R52" s="25" t="str">
        <f t="shared" si="4"/>
        <v/>
      </c>
      <c r="S52" s="7"/>
      <c r="T52" s="7"/>
      <c r="U52" s="7"/>
      <c r="V52" s="7"/>
      <c r="W52" s="7"/>
      <c r="X52" s="7"/>
      <c r="Y52" s="7"/>
      <c r="Z52" s="7"/>
      <c r="AA52" s="7"/>
      <c r="AB52" s="7"/>
      <c r="AC52" s="7"/>
      <c r="AD52" s="7"/>
      <c r="AE52" s="7"/>
      <c r="AF52" s="7"/>
      <c r="AG52" s="7"/>
      <c r="AH52" s="7"/>
      <c r="AI52" s="7"/>
      <c r="AJ52" s="7"/>
      <c r="AK52" s="7"/>
      <c r="AL52" s="7"/>
    </row>
    <row r="53" spans="1:38" ht="12.75" customHeight="1" x14ac:dyDescent="0.3">
      <c r="A53" s="19"/>
      <c r="B53" s="20">
        <f t="shared" si="0"/>
        <v>45</v>
      </c>
      <c r="C53" s="17"/>
      <c r="D53" s="128"/>
      <c r="E53" s="112"/>
      <c r="F53" s="112"/>
      <c r="G53" s="113"/>
      <c r="H53" s="17"/>
      <c r="I53" s="17"/>
      <c r="J53" s="17"/>
      <c r="K53" s="21"/>
      <c r="L53" s="22"/>
      <c r="M53" s="23" t="str">
        <f>IF(K53="","",'Risk &amp; Cont'!$R$10)</f>
        <v/>
      </c>
      <c r="N53" s="24" t="str">
        <f t="shared" si="1"/>
        <v/>
      </c>
      <c r="O53" s="23" t="str">
        <f t="array" ref="O53">IF(OR(C53="",N53=""),"",INDEX(Settings!$I$9:$I$44,MATCH(C53,Settings!$H$9:$H$44,0)))</f>
        <v/>
      </c>
      <c r="P53" s="24" t="str">
        <f t="shared" si="2"/>
        <v/>
      </c>
      <c r="Q53" s="24" t="str">
        <f t="shared" si="3"/>
        <v/>
      </c>
      <c r="R53" s="25" t="str">
        <f t="shared" si="4"/>
        <v/>
      </c>
      <c r="S53" s="7"/>
      <c r="T53" s="7"/>
      <c r="U53" s="7"/>
      <c r="V53" s="7"/>
      <c r="W53" s="7"/>
      <c r="X53" s="7"/>
      <c r="Y53" s="7"/>
      <c r="Z53" s="7"/>
      <c r="AA53" s="7"/>
      <c r="AB53" s="7"/>
      <c r="AC53" s="7"/>
      <c r="AD53" s="7"/>
      <c r="AE53" s="7"/>
      <c r="AF53" s="7"/>
      <c r="AG53" s="7"/>
      <c r="AH53" s="7"/>
      <c r="AI53" s="7"/>
      <c r="AJ53" s="7"/>
      <c r="AK53" s="7"/>
      <c r="AL53" s="7"/>
    </row>
    <row r="54" spans="1:38" ht="12.75" customHeight="1" x14ac:dyDescent="0.3">
      <c r="A54" s="19"/>
      <c r="B54" s="20">
        <f t="shared" si="0"/>
        <v>46</v>
      </c>
      <c r="C54" s="17"/>
      <c r="D54" s="128"/>
      <c r="E54" s="112"/>
      <c r="F54" s="112"/>
      <c r="G54" s="113"/>
      <c r="H54" s="17"/>
      <c r="I54" s="17"/>
      <c r="J54" s="17"/>
      <c r="K54" s="21"/>
      <c r="L54" s="22"/>
      <c r="M54" s="23" t="str">
        <f>IF(K54="","",'Risk &amp; Cont'!$R$10)</f>
        <v/>
      </c>
      <c r="N54" s="24" t="str">
        <f t="shared" si="1"/>
        <v/>
      </c>
      <c r="O54" s="23" t="str">
        <f t="array" ref="O54">IF(OR(C54="",N54=""),"",INDEX(Settings!$I$9:$I$44,MATCH(C54,Settings!$H$9:$H$44,0)))</f>
        <v/>
      </c>
      <c r="P54" s="24" t="str">
        <f t="shared" si="2"/>
        <v/>
      </c>
      <c r="Q54" s="24" t="str">
        <f t="shared" si="3"/>
        <v/>
      </c>
      <c r="R54" s="25" t="str">
        <f t="shared" si="4"/>
        <v/>
      </c>
      <c r="S54" s="7"/>
      <c r="T54" s="7"/>
      <c r="U54" s="7"/>
      <c r="V54" s="7"/>
      <c r="W54" s="7"/>
      <c r="X54" s="7"/>
      <c r="Y54" s="7"/>
      <c r="Z54" s="7"/>
      <c r="AA54" s="7"/>
      <c r="AB54" s="7"/>
      <c r="AC54" s="7"/>
      <c r="AD54" s="7"/>
      <c r="AE54" s="7"/>
      <c r="AF54" s="7"/>
      <c r="AG54" s="7"/>
      <c r="AH54" s="7"/>
      <c r="AI54" s="7"/>
      <c r="AJ54" s="7"/>
      <c r="AK54" s="7"/>
      <c r="AL54" s="7"/>
    </row>
    <row r="55" spans="1:38" ht="12.75" customHeight="1" x14ac:dyDescent="0.3">
      <c r="A55" s="19"/>
      <c r="B55" s="20">
        <f t="shared" si="0"/>
        <v>47</v>
      </c>
      <c r="C55" s="17"/>
      <c r="D55" s="128"/>
      <c r="E55" s="112"/>
      <c r="F55" s="112"/>
      <c r="G55" s="113"/>
      <c r="H55" s="17"/>
      <c r="I55" s="17"/>
      <c r="J55" s="17"/>
      <c r="K55" s="21"/>
      <c r="L55" s="22"/>
      <c r="M55" s="23" t="str">
        <f>IF(K55="","",'Risk &amp; Cont'!$R$10)</f>
        <v/>
      </c>
      <c r="N55" s="24" t="str">
        <f t="shared" si="1"/>
        <v/>
      </c>
      <c r="O55" s="23" t="str">
        <f t="array" ref="O55">IF(OR(C55="",N55=""),"",INDEX(Settings!$I$9:$I$44,MATCH(C55,Settings!$H$9:$H$44,0)))</f>
        <v/>
      </c>
      <c r="P55" s="24" t="str">
        <f t="shared" si="2"/>
        <v/>
      </c>
      <c r="Q55" s="24" t="str">
        <f t="shared" si="3"/>
        <v/>
      </c>
      <c r="R55" s="25" t="str">
        <f t="shared" si="4"/>
        <v/>
      </c>
      <c r="S55" s="7"/>
      <c r="T55" s="7"/>
      <c r="U55" s="7"/>
      <c r="V55" s="7"/>
      <c r="W55" s="7"/>
      <c r="X55" s="7"/>
      <c r="Y55" s="7"/>
      <c r="Z55" s="7"/>
      <c r="AA55" s="7"/>
      <c r="AB55" s="7"/>
      <c r="AC55" s="7"/>
      <c r="AD55" s="7"/>
      <c r="AE55" s="7"/>
      <c r="AF55" s="7"/>
      <c r="AG55" s="7"/>
      <c r="AH55" s="7"/>
      <c r="AI55" s="7"/>
      <c r="AJ55" s="7"/>
      <c r="AK55" s="7"/>
      <c r="AL55" s="7"/>
    </row>
    <row r="56" spans="1:38" ht="12.75" customHeight="1" x14ac:dyDescent="0.3">
      <c r="A56" s="19"/>
      <c r="B56" s="20">
        <f t="shared" si="0"/>
        <v>48</v>
      </c>
      <c r="C56" s="17"/>
      <c r="D56" s="128"/>
      <c r="E56" s="112"/>
      <c r="F56" s="112"/>
      <c r="G56" s="113"/>
      <c r="H56" s="17"/>
      <c r="I56" s="17"/>
      <c r="J56" s="17"/>
      <c r="K56" s="21"/>
      <c r="L56" s="22"/>
      <c r="M56" s="23" t="str">
        <f>IF(K56="","",'Risk &amp; Cont'!$R$10)</f>
        <v/>
      </c>
      <c r="N56" s="24" t="str">
        <f t="shared" si="1"/>
        <v/>
      </c>
      <c r="O56" s="23" t="str">
        <f t="array" ref="O56">IF(OR(C56="",N56=""),"",INDEX(Settings!$I$9:$I$44,MATCH(C56,Settings!$H$9:$H$44,0)))</f>
        <v/>
      </c>
      <c r="P56" s="24" t="str">
        <f t="shared" si="2"/>
        <v/>
      </c>
      <c r="Q56" s="24" t="str">
        <f t="shared" si="3"/>
        <v/>
      </c>
      <c r="R56" s="25" t="str">
        <f t="shared" si="4"/>
        <v/>
      </c>
      <c r="S56" s="7"/>
      <c r="T56" s="7"/>
      <c r="U56" s="7"/>
      <c r="V56" s="7"/>
      <c r="W56" s="7"/>
      <c r="X56" s="7"/>
      <c r="Y56" s="7"/>
      <c r="Z56" s="7"/>
      <c r="AA56" s="7"/>
      <c r="AB56" s="7"/>
      <c r="AC56" s="7"/>
      <c r="AD56" s="7"/>
      <c r="AE56" s="7"/>
      <c r="AF56" s="7"/>
      <c r="AG56" s="7"/>
      <c r="AH56" s="7"/>
      <c r="AI56" s="7"/>
      <c r="AJ56" s="7"/>
      <c r="AK56" s="7"/>
      <c r="AL56" s="7"/>
    </row>
    <row r="57" spans="1:38" ht="12.75" customHeight="1" x14ac:dyDescent="0.3">
      <c r="A57" s="19"/>
      <c r="B57" s="20">
        <f t="shared" si="0"/>
        <v>49</v>
      </c>
      <c r="C57" s="17"/>
      <c r="D57" s="128"/>
      <c r="E57" s="112"/>
      <c r="F57" s="112"/>
      <c r="G57" s="113"/>
      <c r="H57" s="17"/>
      <c r="I57" s="17"/>
      <c r="J57" s="17"/>
      <c r="K57" s="21"/>
      <c r="L57" s="22"/>
      <c r="M57" s="23" t="str">
        <f>IF(K57="","",'Risk &amp; Cont'!$R$10)</f>
        <v/>
      </c>
      <c r="N57" s="24" t="str">
        <f t="shared" si="1"/>
        <v/>
      </c>
      <c r="O57" s="23" t="str">
        <f t="array" ref="O57">IF(OR(C57="",N57=""),"",INDEX(Settings!$I$9:$I$44,MATCH(C57,Settings!$H$9:$H$44,0)))</f>
        <v/>
      </c>
      <c r="P57" s="24" t="str">
        <f t="shared" si="2"/>
        <v/>
      </c>
      <c r="Q57" s="24" t="str">
        <f t="shared" si="3"/>
        <v/>
      </c>
      <c r="R57" s="25" t="str">
        <f t="shared" si="4"/>
        <v/>
      </c>
      <c r="S57" s="7"/>
      <c r="T57" s="7"/>
      <c r="U57" s="7"/>
      <c r="V57" s="7"/>
      <c r="W57" s="7"/>
      <c r="X57" s="7"/>
      <c r="Y57" s="7"/>
      <c r="Z57" s="7"/>
      <c r="AA57" s="7"/>
      <c r="AB57" s="7"/>
      <c r="AC57" s="7"/>
      <c r="AD57" s="7"/>
      <c r="AE57" s="7"/>
      <c r="AF57" s="7"/>
      <c r="AG57" s="7"/>
      <c r="AH57" s="7"/>
      <c r="AI57" s="7"/>
      <c r="AJ57" s="7"/>
      <c r="AK57" s="7"/>
      <c r="AL57" s="7"/>
    </row>
    <row r="58" spans="1:38" ht="12.75" customHeight="1" x14ac:dyDescent="0.3">
      <c r="A58" s="19"/>
      <c r="B58" s="20">
        <f t="shared" si="0"/>
        <v>50</v>
      </c>
      <c r="C58" s="17"/>
      <c r="D58" s="128"/>
      <c r="E58" s="112"/>
      <c r="F58" s="112"/>
      <c r="G58" s="113"/>
      <c r="H58" s="17"/>
      <c r="I58" s="17"/>
      <c r="J58" s="17"/>
      <c r="K58" s="21"/>
      <c r="L58" s="22"/>
      <c r="M58" s="23" t="str">
        <f>IF(K58="","",'Risk &amp; Cont'!$R$10)</f>
        <v/>
      </c>
      <c r="N58" s="24" t="str">
        <f t="shared" si="1"/>
        <v/>
      </c>
      <c r="O58" s="23" t="str">
        <f t="array" ref="O58">IF(OR(C58="",N58=""),"",INDEX(Settings!$I$9:$I$44,MATCH(C58,Settings!$H$9:$H$44,0)))</f>
        <v/>
      </c>
      <c r="P58" s="24" t="str">
        <f t="shared" si="2"/>
        <v/>
      </c>
      <c r="Q58" s="24" t="str">
        <f t="shared" si="3"/>
        <v/>
      </c>
      <c r="R58" s="25" t="str">
        <f t="shared" si="4"/>
        <v/>
      </c>
      <c r="S58" s="7"/>
      <c r="T58" s="7"/>
      <c r="U58" s="7"/>
      <c r="V58" s="7"/>
      <c r="W58" s="7"/>
      <c r="X58" s="7"/>
      <c r="Y58" s="7"/>
      <c r="Z58" s="7"/>
      <c r="AA58" s="7"/>
      <c r="AB58" s="7"/>
      <c r="AC58" s="7"/>
      <c r="AD58" s="7"/>
      <c r="AE58" s="7"/>
      <c r="AF58" s="7"/>
      <c r="AG58" s="7"/>
      <c r="AH58" s="7"/>
      <c r="AI58" s="7"/>
      <c r="AJ58" s="7"/>
      <c r="AK58" s="7"/>
      <c r="AL58" s="7"/>
    </row>
    <row r="59" spans="1:38" ht="12.75" customHeight="1" x14ac:dyDescent="0.3">
      <c r="A59" s="19"/>
      <c r="B59" s="20">
        <f t="shared" si="0"/>
        <v>51</v>
      </c>
      <c r="C59" s="17"/>
      <c r="D59" s="128"/>
      <c r="E59" s="112"/>
      <c r="F59" s="112"/>
      <c r="G59" s="113"/>
      <c r="H59" s="17"/>
      <c r="I59" s="17"/>
      <c r="J59" s="17"/>
      <c r="K59" s="21"/>
      <c r="L59" s="22"/>
      <c r="M59" s="23" t="str">
        <f>IF(K59="","",'Risk &amp; Cont'!$R$10)</f>
        <v/>
      </c>
      <c r="N59" s="24" t="str">
        <f t="shared" si="1"/>
        <v/>
      </c>
      <c r="O59" s="23" t="str">
        <f t="array" ref="O59">IF(OR(C59="",N59=""),"",INDEX(Settings!$I$9:$I$44,MATCH(C59,Settings!$H$9:$H$44,0)))</f>
        <v/>
      </c>
      <c r="P59" s="24" t="str">
        <f t="shared" si="2"/>
        <v/>
      </c>
      <c r="Q59" s="24" t="str">
        <f t="shared" si="3"/>
        <v/>
      </c>
      <c r="R59" s="25" t="str">
        <f t="shared" si="4"/>
        <v/>
      </c>
      <c r="S59" s="7"/>
      <c r="T59" s="7"/>
      <c r="U59" s="7"/>
      <c r="V59" s="7"/>
      <c r="W59" s="7"/>
      <c r="X59" s="7"/>
      <c r="Y59" s="7"/>
      <c r="Z59" s="7"/>
      <c r="AA59" s="7"/>
      <c r="AB59" s="7"/>
      <c r="AC59" s="7"/>
      <c r="AD59" s="7"/>
      <c r="AE59" s="7"/>
      <c r="AF59" s="7"/>
      <c r="AG59" s="7"/>
      <c r="AH59" s="7"/>
      <c r="AI59" s="7"/>
      <c r="AJ59" s="7"/>
      <c r="AK59" s="7"/>
      <c r="AL59" s="7"/>
    </row>
    <row r="60" spans="1:38" ht="12.75" customHeight="1" x14ac:dyDescent="0.3">
      <c r="A60" s="19"/>
      <c r="B60" s="20">
        <f t="shared" si="0"/>
        <v>52</v>
      </c>
      <c r="C60" s="17"/>
      <c r="D60" s="128"/>
      <c r="E60" s="112"/>
      <c r="F60" s="112"/>
      <c r="G60" s="113"/>
      <c r="H60" s="17"/>
      <c r="I60" s="17"/>
      <c r="J60" s="17"/>
      <c r="K60" s="21"/>
      <c r="L60" s="22"/>
      <c r="M60" s="23" t="str">
        <f>IF(K60="","",'Risk &amp; Cont'!$R$10)</f>
        <v/>
      </c>
      <c r="N60" s="24" t="str">
        <f t="shared" si="1"/>
        <v/>
      </c>
      <c r="O60" s="23" t="str">
        <f t="array" ref="O60">IF(OR(C60="",N60=""),"",INDEX(Settings!$I$9:$I$44,MATCH(C60,Settings!$H$9:$H$44,0)))</f>
        <v/>
      </c>
      <c r="P60" s="24" t="str">
        <f t="shared" si="2"/>
        <v/>
      </c>
      <c r="Q60" s="24" t="str">
        <f t="shared" si="3"/>
        <v/>
      </c>
      <c r="R60" s="25" t="str">
        <f t="shared" si="4"/>
        <v/>
      </c>
      <c r="S60" s="7"/>
      <c r="T60" s="7"/>
      <c r="U60" s="7"/>
      <c r="V60" s="7"/>
      <c r="W60" s="7"/>
      <c r="X60" s="7"/>
      <c r="Y60" s="7"/>
      <c r="Z60" s="7"/>
      <c r="AA60" s="7"/>
      <c r="AB60" s="7"/>
      <c r="AC60" s="7"/>
      <c r="AD60" s="7"/>
      <c r="AE60" s="7"/>
      <c r="AF60" s="7"/>
      <c r="AG60" s="7"/>
      <c r="AH60" s="7"/>
      <c r="AI60" s="7"/>
      <c r="AJ60" s="7"/>
      <c r="AK60" s="7"/>
      <c r="AL60" s="7"/>
    </row>
    <row r="61" spans="1:38" ht="12.75" customHeight="1" x14ac:dyDescent="0.3">
      <c r="A61" s="19"/>
      <c r="B61" s="20">
        <f t="shared" si="0"/>
        <v>53</v>
      </c>
      <c r="C61" s="17"/>
      <c r="D61" s="128"/>
      <c r="E61" s="112"/>
      <c r="F61" s="112"/>
      <c r="G61" s="113"/>
      <c r="H61" s="17"/>
      <c r="I61" s="17"/>
      <c r="J61" s="17"/>
      <c r="K61" s="21"/>
      <c r="L61" s="22"/>
      <c r="M61" s="23" t="str">
        <f>IF(K61="","",'Risk &amp; Cont'!$R$10)</f>
        <v/>
      </c>
      <c r="N61" s="24" t="str">
        <f t="shared" si="1"/>
        <v/>
      </c>
      <c r="O61" s="23" t="str">
        <f t="array" ref="O61">IF(OR(C61="",N61=""),"",INDEX(Settings!$I$9:$I$44,MATCH(C61,Settings!$H$9:$H$44,0)))</f>
        <v/>
      </c>
      <c r="P61" s="24" t="str">
        <f t="shared" si="2"/>
        <v/>
      </c>
      <c r="Q61" s="24" t="str">
        <f t="shared" si="3"/>
        <v/>
      </c>
      <c r="R61" s="25" t="str">
        <f t="shared" si="4"/>
        <v/>
      </c>
      <c r="S61" s="7"/>
      <c r="T61" s="7"/>
      <c r="U61" s="7"/>
      <c r="V61" s="7"/>
      <c r="W61" s="7"/>
      <c r="X61" s="7"/>
      <c r="Y61" s="7"/>
      <c r="Z61" s="7"/>
      <c r="AA61" s="7"/>
      <c r="AB61" s="7"/>
      <c r="AC61" s="7"/>
      <c r="AD61" s="7"/>
      <c r="AE61" s="7"/>
      <c r="AF61" s="7"/>
      <c r="AG61" s="7"/>
      <c r="AH61" s="7"/>
      <c r="AI61" s="7"/>
      <c r="AJ61" s="7"/>
      <c r="AK61" s="7"/>
      <c r="AL61" s="7"/>
    </row>
    <row r="62" spans="1:38" ht="12.75" customHeight="1" x14ac:dyDescent="0.3">
      <c r="A62" s="19"/>
      <c r="B62" s="20">
        <f t="shared" si="0"/>
        <v>54</v>
      </c>
      <c r="C62" s="17"/>
      <c r="D62" s="128"/>
      <c r="E62" s="112"/>
      <c r="F62" s="112"/>
      <c r="G62" s="113"/>
      <c r="H62" s="17"/>
      <c r="I62" s="17"/>
      <c r="J62" s="17"/>
      <c r="K62" s="21"/>
      <c r="L62" s="22"/>
      <c r="M62" s="23" t="str">
        <f>IF(K62="","",'Risk &amp; Cont'!$R$10)</f>
        <v/>
      </c>
      <c r="N62" s="24" t="str">
        <f t="shared" si="1"/>
        <v/>
      </c>
      <c r="O62" s="23" t="str">
        <f t="array" ref="O62">IF(OR(C62="",N62=""),"",INDEX(Settings!$I$9:$I$44,MATCH(C62,Settings!$H$9:$H$44,0)))</f>
        <v/>
      </c>
      <c r="P62" s="24" t="str">
        <f t="shared" si="2"/>
        <v/>
      </c>
      <c r="Q62" s="24" t="str">
        <f t="shared" si="3"/>
        <v/>
      </c>
      <c r="R62" s="25" t="str">
        <f t="shared" si="4"/>
        <v/>
      </c>
      <c r="S62" s="7"/>
      <c r="T62" s="7"/>
      <c r="U62" s="7"/>
      <c r="V62" s="7"/>
      <c r="W62" s="7"/>
      <c r="X62" s="7"/>
      <c r="Y62" s="7"/>
      <c r="Z62" s="7"/>
      <c r="AA62" s="7"/>
      <c r="AB62" s="7"/>
      <c r="AC62" s="7"/>
      <c r="AD62" s="7"/>
      <c r="AE62" s="7"/>
      <c r="AF62" s="7"/>
      <c r="AG62" s="7"/>
      <c r="AH62" s="7"/>
      <c r="AI62" s="7"/>
      <c r="AJ62" s="7"/>
      <c r="AK62" s="7"/>
      <c r="AL62" s="7"/>
    </row>
    <row r="63" spans="1:38" ht="12.75" customHeight="1" x14ac:dyDescent="0.3">
      <c r="A63" s="19"/>
      <c r="B63" s="20">
        <f t="shared" si="0"/>
        <v>55</v>
      </c>
      <c r="C63" s="17"/>
      <c r="D63" s="128"/>
      <c r="E63" s="112"/>
      <c r="F63" s="112"/>
      <c r="G63" s="113"/>
      <c r="H63" s="17"/>
      <c r="I63" s="17"/>
      <c r="J63" s="17"/>
      <c r="K63" s="21"/>
      <c r="L63" s="22"/>
      <c r="M63" s="23" t="str">
        <f>IF(K63="","",'Risk &amp; Cont'!$R$10)</f>
        <v/>
      </c>
      <c r="N63" s="24" t="str">
        <f t="shared" si="1"/>
        <v/>
      </c>
      <c r="O63" s="23" t="str">
        <f t="array" ref="O63">IF(OR(C63="",N63=""),"",INDEX(Settings!$I$9:$I$44,MATCH(C63,Settings!$H$9:$H$44,0)))</f>
        <v/>
      </c>
      <c r="P63" s="24" t="str">
        <f t="shared" si="2"/>
        <v/>
      </c>
      <c r="Q63" s="24" t="str">
        <f t="shared" si="3"/>
        <v/>
      </c>
      <c r="R63" s="25" t="str">
        <f t="shared" si="4"/>
        <v/>
      </c>
      <c r="S63" s="7"/>
      <c r="T63" s="7"/>
      <c r="U63" s="7"/>
      <c r="V63" s="7"/>
      <c r="W63" s="7"/>
      <c r="X63" s="7"/>
      <c r="Y63" s="7"/>
      <c r="Z63" s="7"/>
      <c r="AA63" s="7"/>
      <c r="AB63" s="7"/>
      <c r="AC63" s="7"/>
      <c r="AD63" s="7"/>
      <c r="AE63" s="7"/>
      <c r="AF63" s="7"/>
      <c r="AG63" s="7"/>
      <c r="AH63" s="7"/>
      <c r="AI63" s="7"/>
      <c r="AJ63" s="7"/>
      <c r="AK63" s="7"/>
      <c r="AL63" s="7"/>
    </row>
    <row r="64" spans="1:38" ht="12.75" customHeight="1" x14ac:dyDescent="0.3">
      <c r="A64" s="19"/>
      <c r="B64" s="20">
        <f t="shared" si="0"/>
        <v>56</v>
      </c>
      <c r="C64" s="17"/>
      <c r="D64" s="128"/>
      <c r="E64" s="112"/>
      <c r="F64" s="112"/>
      <c r="G64" s="113"/>
      <c r="H64" s="17"/>
      <c r="I64" s="17"/>
      <c r="J64" s="17"/>
      <c r="K64" s="21"/>
      <c r="L64" s="22"/>
      <c r="M64" s="23" t="str">
        <f>IF(K64="","",'Risk &amp; Cont'!$R$10)</f>
        <v/>
      </c>
      <c r="N64" s="24" t="str">
        <f t="shared" si="1"/>
        <v/>
      </c>
      <c r="O64" s="23" t="str">
        <f t="array" ref="O64">IF(OR(C64="",N64=""),"",INDEX(Settings!$I$9:$I$44,MATCH(C64,Settings!$H$9:$H$44,0)))</f>
        <v/>
      </c>
      <c r="P64" s="24" t="str">
        <f t="shared" si="2"/>
        <v/>
      </c>
      <c r="Q64" s="24" t="str">
        <f t="shared" si="3"/>
        <v/>
      </c>
      <c r="R64" s="25" t="str">
        <f t="shared" si="4"/>
        <v/>
      </c>
      <c r="S64" s="7"/>
      <c r="T64" s="7"/>
      <c r="U64" s="7"/>
      <c r="V64" s="7"/>
      <c r="W64" s="7"/>
      <c r="X64" s="7"/>
      <c r="Y64" s="7"/>
      <c r="Z64" s="7"/>
      <c r="AA64" s="7"/>
      <c r="AB64" s="7"/>
      <c r="AC64" s="7"/>
      <c r="AD64" s="7"/>
      <c r="AE64" s="7"/>
      <c r="AF64" s="7"/>
      <c r="AG64" s="7"/>
      <c r="AH64" s="7"/>
      <c r="AI64" s="7"/>
      <c r="AJ64" s="7"/>
      <c r="AK64" s="7"/>
      <c r="AL64" s="7"/>
    </row>
    <row r="65" spans="1:38" ht="12.75" customHeight="1" x14ac:dyDescent="0.3">
      <c r="A65" s="19"/>
      <c r="B65" s="20">
        <f t="shared" si="0"/>
        <v>57</v>
      </c>
      <c r="C65" s="17"/>
      <c r="D65" s="128"/>
      <c r="E65" s="112"/>
      <c r="F65" s="112"/>
      <c r="G65" s="113"/>
      <c r="H65" s="17"/>
      <c r="I65" s="17"/>
      <c r="J65" s="17"/>
      <c r="K65" s="21"/>
      <c r="L65" s="22"/>
      <c r="M65" s="23" t="str">
        <f>IF(K65="","",'Risk &amp; Cont'!$R$10)</f>
        <v/>
      </c>
      <c r="N65" s="24" t="str">
        <f t="shared" si="1"/>
        <v/>
      </c>
      <c r="O65" s="23" t="str">
        <f t="array" ref="O65">IF(OR(C65="",N65=""),"",INDEX(Settings!$I$9:$I$44,MATCH(C65,Settings!$H$9:$H$44,0)))</f>
        <v/>
      </c>
      <c r="P65" s="24" t="str">
        <f t="shared" si="2"/>
        <v/>
      </c>
      <c r="Q65" s="24" t="str">
        <f t="shared" si="3"/>
        <v/>
      </c>
      <c r="R65" s="25" t="str">
        <f t="shared" si="4"/>
        <v/>
      </c>
      <c r="S65" s="7"/>
      <c r="T65" s="7"/>
      <c r="U65" s="7"/>
      <c r="V65" s="7"/>
      <c r="W65" s="7"/>
      <c r="X65" s="7"/>
      <c r="Y65" s="7"/>
      <c r="Z65" s="7"/>
      <c r="AA65" s="7"/>
      <c r="AB65" s="7"/>
      <c r="AC65" s="7"/>
      <c r="AD65" s="7"/>
      <c r="AE65" s="7"/>
      <c r="AF65" s="7"/>
      <c r="AG65" s="7"/>
      <c r="AH65" s="7"/>
      <c r="AI65" s="7"/>
      <c r="AJ65" s="7"/>
      <c r="AK65" s="7"/>
      <c r="AL65" s="7"/>
    </row>
    <row r="66" spans="1:38" ht="12.75" customHeight="1" x14ac:dyDescent="0.3">
      <c r="A66" s="19"/>
      <c r="B66" s="20">
        <f t="shared" si="0"/>
        <v>58</v>
      </c>
      <c r="C66" s="17"/>
      <c r="D66" s="128"/>
      <c r="E66" s="112"/>
      <c r="F66" s="112"/>
      <c r="G66" s="113"/>
      <c r="H66" s="17"/>
      <c r="I66" s="17"/>
      <c r="J66" s="17"/>
      <c r="K66" s="21"/>
      <c r="L66" s="22"/>
      <c r="M66" s="23" t="str">
        <f>IF(K66="","",'Risk &amp; Cont'!$R$10)</f>
        <v/>
      </c>
      <c r="N66" s="24" t="str">
        <f t="shared" si="1"/>
        <v/>
      </c>
      <c r="O66" s="23" t="str">
        <f t="array" ref="O66">IF(OR(C66="",N66=""),"",INDEX(Settings!$I$9:$I$44,MATCH(C66,Settings!$H$9:$H$44,0)))</f>
        <v/>
      </c>
      <c r="P66" s="24" t="str">
        <f t="shared" si="2"/>
        <v/>
      </c>
      <c r="Q66" s="24" t="str">
        <f t="shared" si="3"/>
        <v/>
      </c>
      <c r="R66" s="25" t="str">
        <f t="shared" si="4"/>
        <v/>
      </c>
      <c r="S66" s="7"/>
      <c r="T66" s="7"/>
      <c r="U66" s="7"/>
      <c r="V66" s="7"/>
      <c r="W66" s="7"/>
      <c r="X66" s="7"/>
      <c r="Y66" s="7"/>
      <c r="Z66" s="7"/>
      <c r="AA66" s="7"/>
      <c r="AB66" s="7"/>
      <c r="AC66" s="7"/>
      <c r="AD66" s="7"/>
      <c r="AE66" s="7"/>
      <c r="AF66" s="7"/>
      <c r="AG66" s="7"/>
      <c r="AH66" s="7"/>
      <c r="AI66" s="7"/>
      <c r="AJ66" s="7"/>
      <c r="AK66" s="7"/>
      <c r="AL66" s="7"/>
    </row>
    <row r="67" spans="1:38" ht="12.75" customHeight="1" x14ac:dyDescent="0.3">
      <c r="A67" s="19"/>
      <c r="B67" s="20">
        <f t="shared" si="0"/>
        <v>59</v>
      </c>
      <c r="C67" s="17"/>
      <c r="D67" s="128"/>
      <c r="E67" s="112"/>
      <c r="F67" s="112"/>
      <c r="G67" s="113"/>
      <c r="H67" s="17"/>
      <c r="I67" s="17"/>
      <c r="J67" s="17"/>
      <c r="K67" s="21"/>
      <c r="L67" s="22"/>
      <c r="M67" s="23" t="str">
        <f>IF(K67="","",'Risk &amp; Cont'!$R$10)</f>
        <v/>
      </c>
      <c r="N67" s="24" t="str">
        <f t="shared" si="1"/>
        <v/>
      </c>
      <c r="O67" s="23" t="str">
        <f t="array" ref="O67">IF(OR(C67="",N67=""),"",INDEX(Settings!$I$9:$I$44,MATCH(C67,Settings!$H$9:$H$44,0)))</f>
        <v/>
      </c>
      <c r="P67" s="24" t="str">
        <f t="shared" si="2"/>
        <v/>
      </c>
      <c r="Q67" s="24" t="str">
        <f t="shared" si="3"/>
        <v/>
      </c>
      <c r="R67" s="25" t="str">
        <f t="shared" si="4"/>
        <v/>
      </c>
      <c r="S67" s="7"/>
      <c r="T67" s="7"/>
      <c r="U67" s="7"/>
      <c r="V67" s="7"/>
      <c r="W67" s="7"/>
      <c r="X67" s="7"/>
      <c r="Y67" s="7"/>
      <c r="Z67" s="7"/>
      <c r="AA67" s="7"/>
      <c r="AB67" s="7"/>
      <c r="AC67" s="7"/>
      <c r="AD67" s="7"/>
      <c r="AE67" s="7"/>
      <c r="AF67" s="7"/>
      <c r="AG67" s="7"/>
      <c r="AH67" s="7"/>
      <c r="AI67" s="7"/>
      <c r="AJ67" s="7"/>
      <c r="AK67" s="7"/>
      <c r="AL67" s="7"/>
    </row>
    <row r="68" spans="1:38" ht="12.75" customHeight="1" x14ac:dyDescent="0.3">
      <c r="A68" s="19"/>
      <c r="B68" s="20">
        <f t="shared" si="0"/>
        <v>60</v>
      </c>
      <c r="C68" s="17"/>
      <c r="D68" s="128"/>
      <c r="E68" s="112"/>
      <c r="F68" s="112"/>
      <c r="G68" s="113"/>
      <c r="H68" s="17"/>
      <c r="I68" s="17"/>
      <c r="J68" s="17"/>
      <c r="K68" s="21"/>
      <c r="L68" s="22"/>
      <c r="M68" s="23" t="str">
        <f>IF(K68="","",'Risk &amp; Cont'!$R$10)</f>
        <v/>
      </c>
      <c r="N68" s="24" t="str">
        <f t="shared" si="1"/>
        <v/>
      </c>
      <c r="O68" s="23" t="str">
        <f t="array" ref="O68">IF(OR(C68="",N68=""),"",INDEX(Settings!$I$9:$I$44,MATCH(C68,Settings!$H$9:$H$44,0)))</f>
        <v/>
      </c>
      <c r="P68" s="24" t="str">
        <f t="shared" si="2"/>
        <v/>
      </c>
      <c r="Q68" s="24" t="str">
        <f t="shared" si="3"/>
        <v/>
      </c>
      <c r="R68" s="25" t="str">
        <f t="shared" si="4"/>
        <v/>
      </c>
      <c r="S68" s="7"/>
      <c r="T68" s="7"/>
      <c r="U68" s="7"/>
      <c r="V68" s="7"/>
      <c r="W68" s="7"/>
      <c r="X68" s="7"/>
      <c r="Y68" s="7"/>
      <c r="Z68" s="7"/>
      <c r="AA68" s="7"/>
      <c r="AB68" s="7"/>
      <c r="AC68" s="7"/>
      <c r="AD68" s="7"/>
      <c r="AE68" s="7"/>
      <c r="AF68" s="7"/>
      <c r="AG68" s="7"/>
      <c r="AH68" s="7"/>
      <c r="AI68" s="7"/>
      <c r="AJ68" s="7"/>
      <c r="AK68" s="7"/>
      <c r="AL68" s="7"/>
    </row>
    <row r="69" spans="1:38" ht="12.75" customHeight="1" x14ac:dyDescent="0.3">
      <c r="A69" s="19"/>
      <c r="B69" s="20">
        <f t="shared" si="0"/>
        <v>61</v>
      </c>
      <c r="C69" s="17"/>
      <c r="D69" s="128"/>
      <c r="E69" s="112"/>
      <c r="F69" s="112"/>
      <c r="G69" s="113"/>
      <c r="H69" s="17"/>
      <c r="I69" s="17"/>
      <c r="J69" s="17"/>
      <c r="K69" s="21"/>
      <c r="L69" s="22"/>
      <c r="M69" s="23" t="str">
        <f>IF(K69="","",'Risk &amp; Cont'!$R$10)</f>
        <v/>
      </c>
      <c r="N69" s="24" t="str">
        <f t="shared" si="1"/>
        <v/>
      </c>
      <c r="O69" s="23" t="str">
        <f t="array" ref="O69">IF(OR(C69="",N69=""),"",INDEX(Settings!$I$9:$I$44,MATCH(C69,Settings!$H$9:$H$44,0)))</f>
        <v/>
      </c>
      <c r="P69" s="24" t="str">
        <f t="shared" si="2"/>
        <v/>
      </c>
      <c r="Q69" s="24" t="str">
        <f t="shared" si="3"/>
        <v/>
      </c>
      <c r="R69" s="25" t="str">
        <f t="shared" si="4"/>
        <v/>
      </c>
      <c r="S69" s="7"/>
      <c r="T69" s="7"/>
      <c r="U69" s="7"/>
      <c r="V69" s="7"/>
      <c r="W69" s="7"/>
      <c r="X69" s="7"/>
      <c r="Y69" s="7"/>
      <c r="Z69" s="7"/>
      <c r="AA69" s="7"/>
      <c r="AB69" s="7"/>
      <c r="AC69" s="7"/>
      <c r="AD69" s="7"/>
      <c r="AE69" s="7"/>
      <c r="AF69" s="7"/>
      <c r="AG69" s="7"/>
      <c r="AH69" s="7"/>
      <c r="AI69" s="7"/>
      <c r="AJ69" s="7"/>
      <c r="AK69" s="7"/>
      <c r="AL69" s="7"/>
    </row>
    <row r="70" spans="1:38" ht="12.75" customHeight="1" x14ac:dyDescent="0.3">
      <c r="A70" s="19"/>
      <c r="B70" s="20">
        <f t="shared" si="0"/>
        <v>62</v>
      </c>
      <c r="C70" s="17"/>
      <c r="D70" s="128"/>
      <c r="E70" s="112"/>
      <c r="F70" s="112"/>
      <c r="G70" s="113"/>
      <c r="H70" s="17"/>
      <c r="I70" s="17"/>
      <c r="J70" s="17"/>
      <c r="K70" s="21"/>
      <c r="L70" s="22"/>
      <c r="M70" s="23" t="str">
        <f>IF(K70="","",'Risk &amp; Cont'!$R$10)</f>
        <v/>
      </c>
      <c r="N70" s="24" t="str">
        <f t="shared" si="1"/>
        <v/>
      </c>
      <c r="O70" s="23" t="str">
        <f t="array" ref="O70">IF(OR(C70="",N70=""),"",INDEX(Settings!$I$9:$I$44,MATCH(C70,Settings!$H$9:$H$44,0)))</f>
        <v/>
      </c>
      <c r="P70" s="24" t="str">
        <f t="shared" si="2"/>
        <v/>
      </c>
      <c r="Q70" s="24" t="str">
        <f t="shared" si="3"/>
        <v/>
      </c>
      <c r="R70" s="25" t="str">
        <f t="shared" si="4"/>
        <v/>
      </c>
      <c r="S70" s="7"/>
      <c r="T70" s="7"/>
      <c r="U70" s="7"/>
      <c r="V70" s="7"/>
      <c r="W70" s="7"/>
      <c r="X70" s="7"/>
      <c r="Y70" s="7"/>
      <c r="Z70" s="7"/>
      <c r="AA70" s="7"/>
      <c r="AB70" s="7"/>
      <c r="AC70" s="7"/>
      <c r="AD70" s="7"/>
      <c r="AE70" s="7"/>
      <c r="AF70" s="7"/>
      <c r="AG70" s="7"/>
      <c r="AH70" s="7"/>
      <c r="AI70" s="7"/>
      <c r="AJ70" s="7"/>
      <c r="AK70" s="7"/>
      <c r="AL70" s="7"/>
    </row>
    <row r="71" spans="1:38" ht="12.75" customHeight="1" x14ac:dyDescent="0.3">
      <c r="A71" s="19"/>
      <c r="B71" s="20">
        <f t="shared" si="0"/>
        <v>63</v>
      </c>
      <c r="C71" s="17"/>
      <c r="D71" s="128"/>
      <c r="E71" s="112"/>
      <c r="F71" s="112"/>
      <c r="G71" s="113"/>
      <c r="H71" s="17"/>
      <c r="I71" s="17"/>
      <c r="J71" s="17"/>
      <c r="K71" s="21"/>
      <c r="L71" s="22"/>
      <c r="M71" s="23" t="str">
        <f>IF(K71="","",'Risk &amp; Cont'!$R$10)</f>
        <v/>
      </c>
      <c r="N71" s="24" t="str">
        <f t="shared" si="1"/>
        <v/>
      </c>
      <c r="O71" s="23" t="str">
        <f t="array" ref="O71">IF(OR(C71="",N71=""),"",INDEX(Settings!$I$9:$I$44,MATCH(C71,Settings!$H$9:$H$44,0)))</f>
        <v/>
      </c>
      <c r="P71" s="24" t="str">
        <f t="shared" si="2"/>
        <v/>
      </c>
      <c r="Q71" s="24" t="str">
        <f t="shared" si="3"/>
        <v/>
      </c>
      <c r="R71" s="25" t="str">
        <f t="shared" si="4"/>
        <v/>
      </c>
      <c r="S71" s="7"/>
      <c r="T71" s="7"/>
      <c r="U71" s="7"/>
      <c r="V71" s="7"/>
      <c r="W71" s="7"/>
      <c r="X71" s="7"/>
      <c r="Y71" s="7"/>
      <c r="Z71" s="7"/>
      <c r="AA71" s="7"/>
      <c r="AB71" s="7"/>
      <c r="AC71" s="7"/>
      <c r="AD71" s="7"/>
      <c r="AE71" s="7"/>
      <c r="AF71" s="7"/>
      <c r="AG71" s="7"/>
      <c r="AH71" s="7"/>
      <c r="AI71" s="7"/>
      <c r="AJ71" s="7"/>
      <c r="AK71" s="7"/>
      <c r="AL71" s="7"/>
    </row>
    <row r="72" spans="1:38" ht="12.75" customHeight="1" x14ac:dyDescent="0.3">
      <c r="A72" s="19"/>
      <c r="B72" s="20">
        <f t="shared" si="0"/>
        <v>64</v>
      </c>
      <c r="C72" s="17"/>
      <c r="D72" s="128"/>
      <c r="E72" s="112"/>
      <c r="F72" s="112"/>
      <c r="G72" s="113"/>
      <c r="H72" s="17"/>
      <c r="I72" s="17"/>
      <c r="J72" s="17"/>
      <c r="K72" s="21"/>
      <c r="L72" s="22"/>
      <c r="M72" s="23" t="str">
        <f>IF(K72="","",'Risk &amp; Cont'!$R$10)</f>
        <v/>
      </c>
      <c r="N72" s="24" t="str">
        <f t="shared" si="1"/>
        <v/>
      </c>
      <c r="O72" s="23" t="str">
        <f t="array" ref="O72">IF(OR(C72="",N72=""),"",INDEX(Settings!$I$9:$I$44,MATCH(C72,Settings!$H$9:$H$44,0)))</f>
        <v/>
      </c>
      <c r="P72" s="24" t="str">
        <f t="shared" si="2"/>
        <v/>
      </c>
      <c r="Q72" s="24" t="str">
        <f t="shared" si="3"/>
        <v/>
      </c>
      <c r="R72" s="25" t="str">
        <f t="shared" si="4"/>
        <v/>
      </c>
      <c r="S72" s="7"/>
      <c r="T72" s="7"/>
      <c r="U72" s="7"/>
      <c r="V72" s="7"/>
      <c r="W72" s="7"/>
      <c r="X72" s="7"/>
      <c r="Y72" s="7"/>
      <c r="Z72" s="7"/>
      <c r="AA72" s="7"/>
      <c r="AB72" s="7"/>
      <c r="AC72" s="7"/>
      <c r="AD72" s="7"/>
      <c r="AE72" s="7"/>
      <c r="AF72" s="7"/>
      <c r="AG72" s="7"/>
      <c r="AH72" s="7"/>
      <c r="AI72" s="7"/>
      <c r="AJ72" s="7"/>
      <c r="AK72" s="7"/>
      <c r="AL72" s="7"/>
    </row>
    <row r="73" spans="1:38" ht="12.75" customHeight="1" x14ac:dyDescent="0.3">
      <c r="A73" s="19"/>
      <c r="B73" s="20">
        <f t="shared" si="0"/>
        <v>65</v>
      </c>
      <c r="C73" s="17"/>
      <c r="D73" s="128"/>
      <c r="E73" s="112"/>
      <c r="F73" s="112"/>
      <c r="G73" s="113"/>
      <c r="H73" s="17"/>
      <c r="I73" s="17"/>
      <c r="J73" s="17"/>
      <c r="K73" s="21"/>
      <c r="L73" s="22"/>
      <c r="M73" s="23" t="str">
        <f>IF(K73="","",'Risk &amp; Cont'!$R$10)</f>
        <v/>
      </c>
      <c r="N73" s="24" t="str">
        <f t="shared" si="1"/>
        <v/>
      </c>
      <c r="O73" s="23" t="str">
        <f t="array" ref="O73">IF(OR(C73="",N73=""),"",INDEX(Settings!$I$9:$I$44,MATCH(C73,Settings!$H$9:$H$44,0)))</f>
        <v/>
      </c>
      <c r="P73" s="24" t="str">
        <f t="shared" si="2"/>
        <v/>
      </c>
      <c r="Q73" s="24" t="str">
        <f t="shared" si="3"/>
        <v/>
      </c>
      <c r="R73" s="25" t="str">
        <f t="shared" si="4"/>
        <v/>
      </c>
      <c r="S73" s="7"/>
      <c r="T73" s="7"/>
      <c r="U73" s="7"/>
      <c r="V73" s="7"/>
      <c r="W73" s="7"/>
      <c r="X73" s="7"/>
      <c r="Y73" s="7"/>
      <c r="Z73" s="7"/>
      <c r="AA73" s="7"/>
      <c r="AB73" s="7"/>
      <c r="AC73" s="7"/>
      <c r="AD73" s="7"/>
      <c r="AE73" s="7"/>
      <c r="AF73" s="7"/>
      <c r="AG73" s="7"/>
      <c r="AH73" s="7"/>
      <c r="AI73" s="7"/>
      <c r="AJ73" s="7"/>
      <c r="AK73" s="7"/>
      <c r="AL73" s="7"/>
    </row>
    <row r="74" spans="1:38" ht="12.75" customHeight="1" x14ac:dyDescent="0.3">
      <c r="A74" s="19"/>
      <c r="B74" s="20">
        <f t="shared" si="0"/>
        <v>66</v>
      </c>
      <c r="C74" s="17"/>
      <c r="D74" s="128"/>
      <c r="E74" s="112"/>
      <c r="F74" s="112"/>
      <c r="G74" s="113"/>
      <c r="H74" s="17"/>
      <c r="I74" s="17"/>
      <c r="J74" s="17"/>
      <c r="K74" s="21"/>
      <c r="L74" s="22"/>
      <c r="M74" s="23" t="str">
        <f>IF(K74="","",'Risk &amp; Cont'!$R$10)</f>
        <v/>
      </c>
      <c r="N74" s="24" t="str">
        <f t="shared" si="1"/>
        <v/>
      </c>
      <c r="O74" s="23" t="str">
        <f t="array" ref="O74">IF(OR(C74="",N74=""),"",INDEX(Settings!$I$9:$I$44,MATCH(C74,Settings!$H$9:$H$44,0)))</f>
        <v/>
      </c>
      <c r="P74" s="24" t="str">
        <f t="shared" si="2"/>
        <v/>
      </c>
      <c r="Q74" s="24" t="str">
        <f t="shared" si="3"/>
        <v/>
      </c>
      <c r="R74" s="25" t="str">
        <f t="shared" si="4"/>
        <v/>
      </c>
      <c r="S74" s="7"/>
      <c r="T74" s="7"/>
      <c r="U74" s="7"/>
      <c r="V74" s="7"/>
      <c r="W74" s="7"/>
      <c r="X74" s="7"/>
      <c r="Y74" s="7"/>
      <c r="Z74" s="7"/>
      <c r="AA74" s="7"/>
      <c r="AB74" s="7"/>
      <c r="AC74" s="7"/>
      <c r="AD74" s="7"/>
      <c r="AE74" s="7"/>
      <c r="AF74" s="7"/>
      <c r="AG74" s="7"/>
      <c r="AH74" s="7"/>
      <c r="AI74" s="7"/>
      <c r="AJ74" s="7"/>
      <c r="AK74" s="7"/>
      <c r="AL74" s="7"/>
    </row>
    <row r="75" spans="1:38" ht="12.75" customHeight="1" x14ac:dyDescent="0.3">
      <c r="A75" s="19"/>
      <c r="B75" s="20">
        <f t="shared" si="0"/>
        <v>67</v>
      </c>
      <c r="C75" s="17"/>
      <c r="D75" s="128"/>
      <c r="E75" s="112"/>
      <c r="F75" s="112"/>
      <c r="G75" s="113"/>
      <c r="H75" s="17"/>
      <c r="I75" s="17"/>
      <c r="J75" s="17"/>
      <c r="K75" s="21"/>
      <c r="L75" s="22"/>
      <c r="M75" s="23" t="str">
        <f>IF(K75="","",'Risk &amp; Cont'!$R$10)</f>
        <v/>
      </c>
      <c r="N75" s="24" t="str">
        <f t="shared" si="1"/>
        <v/>
      </c>
      <c r="O75" s="23" t="str">
        <f t="array" ref="O75">IF(OR(C75="",N75=""),"",INDEX(Settings!$I$9:$I$44,MATCH(C75,Settings!$H$9:$H$44,0)))</f>
        <v/>
      </c>
      <c r="P75" s="24" t="str">
        <f t="shared" si="2"/>
        <v/>
      </c>
      <c r="Q75" s="24" t="str">
        <f t="shared" si="3"/>
        <v/>
      </c>
      <c r="R75" s="25" t="str">
        <f t="shared" si="4"/>
        <v/>
      </c>
      <c r="S75" s="7"/>
      <c r="T75" s="7"/>
      <c r="U75" s="7"/>
      <c r="V75" s="7"/>
      <c r="W75" s="7"/>
      <c r="X75" s="7"/>
      <c r="Y75" s="7"/>
      <c r="Z75" s="7"/>
      <c r="AA75" s="7"/>
      <c r="AB75" s="7"/>
      <c r="AC75" s="7"/>
      <c r="AD75" s="7"/>
      <c r="AE75" s="7"/>
      <c r="AF75" s="7"/>
      <c r="AG75" s="7"/>
      <c r="AH75" s="7"/>
      <c r="AI75" s="7"/>
      <c r="AJ75" s="7"/>
      <c r="AK75" s="7"/>
      <c r="AL75" s="7"/>
    </row>
    <row r="76" spans="1:38" ht="12.75" customHeight="1" x14ac:dyDescent="0.3">
      <c r="A76" s="19"/>
      <c r="B76" s="20">
        <f t="shared" si="0"/>
        <v>68</v>
      </c>
      <c r="C76" s="17"/>
      <c r="D76" s="128"/>
      <c r="E76" s="112"/>
      <c r="F76" s="112"/>
      <c r="G76" s="113"/>
      <c r="H76" s="17"/>
      <c r="I76" s="17"/>
      <c r="J76" s="17"/>
      <c r="K76" s="21"/>
      <c r="L76" s="22"/>
      <c r="M76" s="23" t="str">
        <f>IF(K76="","",'Risk &amp; Cont'!$R$10)</f>
        <v/>
      </c>
      <c r="N76" s="24" t="str">
        <f t="shared" si="1"/>
        <v/>
      </c>
      <c r="O76" s="23" t="str">
        <f t="array" ref="O76">IF(OR(C76="",N76=""),"",INDEX(Settings!$I$9:$I$44,MATCH(C76,Settings!$H$9:$H$44,0)))</f>
        <v/>
      </c>
      <c r="P76" s="24" t="str">
        <f t="shared" si="2"/>
        <v/>
      </c>
      <c r="Q76" s="24" t="str">
        <f t="shared" si="3"/>
        <v/>
      </c>
      <c r="R76" s="25" t="str">
        <f t="shared" si="4"/>
        <v/>
      </c>
      <c r="S76" s="7"/>
      <c r="T76" s="7"/>
      <c r="U76" s="7"/>
      <c r="V76" s="7"/>
      <c r="W76" s="7"/>
      <c r="X76" s="7"/>
      <c r="Y76" s="7"/>
      <c r="Z76" s="7"/>
      <c r="AA76" s="7"/>
      <c r="AB76" s="7"/>
      <c r="AC76" s="7"/>
      <c r="AD76" s="7"/>
      <c r="AE76" s="7"/>
      <c r="AF76" s="7"/>
      <c r="AG76" s="7"/>
      <c r="AH76" s="7"/>
      <c r="AI76" s="7"/>
      <c r="AJ76" s="7"/>
      <c r="AK76" s="7"/>
      <c r="AL76" s="7"/>
    </row>
    <row r="77" spans="1:38" ht="12.75" customHeight="1" x14ac:dyDescent="0.3">
      <c r="A77" s="19"/>
      <c r="B77" s="20">
        <f t="shared" si="0"/>
        <v>69</v>
      </c>
      <c r="C77" s="17"/>
      <c r="D77" s="128"/>
      <c r="E77" s="112"/>
      <c r="F77" s="112"/>
      <c r="G77" s="113"/>
      <c r="H77" s="17"/>
      <c r="I77" s="17"/>
      <c r="J77" s="17"/>
      <c r="K77" s="21"/>
      <c r="L77" s="22"/>
      <c r="M77" s="23" t="str">
        <f>IF(K77="","",'Risk &amp; Cont'!$R$10)</f>
        <v/>
      </c>
      <c r="N77" s="24" t="str">
        <f t="shared" si="1"/>
        <v/>
      </c>
      <c r="O77" s="23" t="str">
        <f t="array" ref="O77">IF(OR(C77="",N77=""),"",INDEX(Settings!$I$9:$I$44,MATCH(C77,Settings!$H$9:$H$44,0)))</f>
        <v/>
      </c>
      <c r="P77" s="24" t="str">
        <f t="shared" si="2"/>
        <v/>
      </c>
      <c r="Q77" s="24" t="str">
        <f t="shared" si="3"/>
        <v/>
      </c>
      <c r="R77" s="25" t="str">
        <f t="shared" si="4"/>
        <v/>
      </c>
      <c r="S77" s="7"/>
      <c r="T77" s="7"/>
      <c r="U77" s="7"/>
      <c r="V77" s="7"/>
      <c r="W77" s="7"/>
      <c r="X77" s="7"/>
      <c r="Y77" s="7"/>
      <c r="Z77" s="7"/>
      <c r="AA77" s="7"/>
      <c r="AB77" s="7"/>
      <c r="AC77" s="7"/>
      <c r="AD77" s="7"/>
      <c r="AE77" s="7"/>
      <c r="AF77" s="7"/>
      <c r="AG77" s="7"/>
      <c r="AH77" s="7"/>
      <c r="AI77" s="7"/>
      <c r="AJ77" s="7"/>
      <c r="AK77" s="7"/>
      <c r="AL77" s="7"/>
    </row>
    <row r="78" spans="1:38" ht="12.75" customHeight="1" x14ac:dyDescent="0.3">
      <c r="A78" s="19"/>
      <c r="B78" s="20">
        <f t="shared" si="0"/>
        <v>70</v>
      </c>
      <c r="C78" s="17"/>
      <c r="D78" s="128"/>
      <c r="E78" s="112"/>
      <c r="F78" s="112"/>
      <c r="G78" s="113"/>
      <c r="H78" s="17"/>
      <c r="I78" s="17"/>
      <c r="J78" s="17"/>
      <c r="K78" s="21"/>
      <c r="L78" s="22"/>
      <c r="M78" s="23" t="str">
        <f>IF(K78="","",'Risk &amp; Cont'!$R$10)</f>
        <v/>
      </c>
      <c r="N78" s="24" t="str">
        <f t="shared" si="1"/>
        <v/>
      </c>
      <c r="O78" s="23" t="str">
        <f t="array" ref="O78">IF(OR(C78="",N78=""),"",INDEX(Settings!$I$9:$I$44,MATCH(C78,Settings!$H$9:$H$44,0)))</f>
        <v/>
      </c>
      <c r="P78" s="24" t="str">
        <f t="shared" si="2"/>
        <v/>
      </c>
      <c r="Q78" s="24" t="str">
        <f t="shared" si="3"/>
        <v/>
      </c>
      <c r="R78" s="25" t="str">
        <f t="shared" si="4"/>
        <v/>
      </c>
      <c r="S78" s="7"/>
      <c r="T78" s="7"/>
      <c r="U78" s="7"/>
      <c r="V78" s="7"/>
      <c r="W78" s="7"/>
      <c r="X78" s="7"/>
      <c r="Y78" s="7"/>
      <c r="Z78" s="7"/>
      <c r="AA78" s="7"/>
      <c r="AB78" s="7"/>
      <c r="AC78" s="7"/>
      <c r="AD78" s="7"/>
      <c r="AE78" s="7"/>
      <c r="AF78" s="7"/>
      <c r="AG78" s="7"/>
      <c r="AH78" s="7"/>
      <c r="AI78" s="7"/>
      <c r="AJ78" s="7"/>
      <c r="AK78" s="7"/>
      <c r="AL78" s="7"/>
    </row>
    <row r="79" spans="1:38" ht="12.75" customHeight="1" x14ac:dyDescent="0.3">
      <c r="A79" s="19"/>
      <c r="B79" s="20">
        <f t="shared" si="0"/>
        <v>71</v>
      </c>
      <c r="C79" s="17"/>
      <c r="D79" s="128"/>
      <c r="E79" s="112"/>
      <c r="F79" s="112"/>
      <c r="G79" s="113"/>
      <c r="H79" s="17"/>
      <c r="I79" s="17"/>
      <c r="J79" s="17"/>
      <c r="K79" s="21"/>
      <c r="L79" s="22"/>
      <c r="M79" s="23" t="str">
        <f>IF(K79="","",'Risk &amp; Cont'!$R$10)</f>
        <v/>
      </c>
      <c r="N79" s="24" t="str">
        <f t="shared" si="1"/>
        <v/>
      </c>
      <c r="O79" s="23" t="str">
        <f t="array" ref="O79">IF(OR(C79="",N79=""),"",INDEX(Settings!$I$9:$I$44,MATCH(C79,Settings!$H$9:$H$44,0)))</f>
        <v/>
      </c>
      <c r="P79" s="24" t="str">
        <f t="shared" si="2"/>
        <v/>
      </c>
      <c r="Q79" s="24" t="str">
        <f t="shared" si="3"/>
        <v/>
      </c>
      <c r="R79" s="25" t="str">
        <f t="shared" si="4"/>
        <v/>
      </c>
      <c r="S79" s="7"/>
      <c r="T79" s="7"/>
      <c r="U79" s="7"/>
      <c r="V79" s="7"/>
      <c r="W79" s="7"/>
      <c r="X79" s="7"/>
      <c r="Y79" s="7"/>
      <c r="Z79" s="7"/>
      <c r="AA79" s="7"/>
      <c r="AB79" s="7"/>
      <c r="AC79" s="7"/>
      <c r="AD79" s="7"/>
      <c r="AE79" s="7"/>
      <c r="AF79" s="7"/>
      <c r="AG79" s="7"/>
      <c r="AH79" s="7"/>
      <c r="AI79" s="7"/>
      <c r="AJ79" s="7"/>
      <c r="AK79" s="7"/>
      <c r="AL79" s="7"/>
    </row>
    <row r="80" spans="1:38" ht="12.75" customHeight="1" x14ac:dyDescent="0.3">
      <c r="A80" s="19"/>
      <c r="B80" s="20">
        <f t="shared" si="0"/>
        <v>72</v>
      </c>
      <c r="C80" s="17"/>
      <c r="D80" s="128"/>
      <c r="E80" s="112"/>
      <c r="F80" s="112"/>
      <c r="G80" s="113"/>
      <c r="H80" s="17"/>
      <c r="I80" s="17"/>
      <c r="J80" s="17"/>
      <c r="K80" s="21"/>
      <c r="L80" s="22"/>
      <c r="M80" s="23" t="str">
        <f>IF(K80="","",'Risk &amp; Cont'!$R$10)</f>
        <v/>
      </c>
      <c r="N80" s="24" t="str">
        <f t="shared" si="1"/>
        <v/>
      </c>
      <c r="O80" s="23" t="str">
        <f t="array" ref="O80">IF(OR(C80="",N80=""),"",INDEX(Settings!$I$9:$I$44,MATCH(C80,Settings!$H$9:$H$44,0)))</f>
        <v/>
      </c>
      <c r="P80" s="24" t="str">
        <f t="shared" si="2"/>
        <v/>
      </c>
      <c r="Q80" s="24" t="str">
        <f t="shared" si="3"/>
        <v/>
      </c>
      <c r="R80" s="25" t="str">
        <f t="shared" si="4"/>
        <v/>
      </c>
      <c r="S80" s="7"/>
      <c r="T80" s="7"/>
      <c r="U80" s="7"/>
      <c r="V80" s="7"/>
      <c r="W80" s="7"/>
      <c r="X80" s="7"/>
      <c r="Y80" s="7"/>
      <c r="Z80" s="7"/>
      <c r="AA80" s="7"/>
      <c r="AB80" s="7"/>
      <c r="AC80" s="7"/>
      <c r="AD80" s="7"/>
      <c r="AE80" s="7"/>
      <c r="AF80" s="7"/>
      <c r="AG80" s="7"/>
      <c r="AH80" s="7"/>
      <c r="AI80" s="7"/>
      <c r="AJ80" s="7"/>
      <c r="AK80" s="7"/>
      <c r="AL80" s="7"/>
    </row>
    <row r="81" spans="1:38" ht="12.75" customHeight="1" x14ac:dyDescent="0.3">
      <c r="A81" s="19"/>
      <c r="B81" s="20">
        <f t="shared" si="0"/>
        <v>73</v>
      </c>
      <c r="C81" s="17"/>
      <c r="D81" s="128"/>
      <c r="E81" s="112"/>
      <c r="F81" s="112"/>
      <c r="G81" s="113"/>
      <c r="H81" s="17"/>
      <c r="I81" s="17"/>
      <c r="J81" s="17"/>
      <c r="K81" s="21"/>
      <c r="L81" s="22"/>
      <c r="M81" s="23" t="str">
        <f>IF(K81="","",'Risk &amp; Cont'!$R$10)</f>
        <v/>
      </c>
      <c r="N81" s="24" t="str">
        <f t="shared" si="1"/>
        <v/>
      </c>
      <c r="O81" s="23" t="str">
        <f t="array" ref="O81">IF(OR(C81="",N81=""),"",INDEX(Settings!$I$9:$I$44,MATCH(C81,Settings!$H$9:$H$44,0)))</f>
        <v/>
      </c>
      <c r="P81" s="24" t="str">
        <f t="shared" si="2"/>
        <v/>
      </c>
      <c r="Q81" s="24" t="str">
        <f t="shared" si="3"/>
        <v/>
      </c>
      <c r="R81" s="25" t="str">
        <f t="shared" si="4"/>
        <v/>
      </c>
      <c r="S81" s="7"/>
      <c r="T81" s="7"/>
      <c r="U81" s="7"/>
      <c r="V81" s="7"/>
      <c r="W81" s="7"/>
      <c r="X81" s="7"/>
      <c r="Y81" s="7"/>
      <c r="Z81" s="7"/>
      <c r="AA81" s="7"/>
      <c r="AB81" s="7"/>
      <c r="AC81" s="7"/>
      <c r="AD81" s="7"/>
      <c r="AE81" s="7"/>
      <c r="AF81" s="7"/>
      <c r="AG81" s="7"/>
      <c r="AH81" s="7"/>
      <c r="AI81" s="7"/>
      <c r="AJ81" s="7"/>
      <c r="AK81" s="7"/>
      <c r="AL81" s="7"/>
    </row>
    <row r="82" spans="1:38" ht="12.75" customHeight="1" x14ac:dyDescent="0.3">
      <c r="A82" s="19"/>
      <c r="B82" s="20">
        <f t="shared" si="0"/>
        <v>74</v>
      </c>
      <c r="C82" s="17"/>
      <c r="D82" s="128"/>
      <c r="E82" s="112"/>
      <c r="F82" s="112"/>
      <c r="G82" s="113"/>
      <c r="H82" s="17"/>
      <c r="I82" s="17"/>
      <c r="J82" s="17"/>
      <c r="K82" s="21"/>
      <c r="L82" s="22"/>
      <c r="M82" s="23" t="str">
        <f>IF(K82="","",'Risk &amp; Cont'!$R$10)</f>
        <v/>
      </c>
      <c r="N82" s="24" t="str">
        <f t="shared" si="1"/>
        <v/>
      </c>
      <c r="O82" s="23" t="str">
        <f t="array" ref="O82">IF(OR(C82="",N82=""),"",INDEX(Settings!$I$9:$I$44,MATCH(C82,Settings!$H$9:$H$44,0)))</f>
        <v/>
      </c>
      <c r="P82" s="24" t="str">
        <f t="shared" si="2"/>
        <v/>
      </c>
      <c r="Q82" s="24" t="str">
        <f t="shared" si="3"/>
        <v/>
      </c>
      <c r="R82" s="25" t="str">
        <f t="shared" si="4"/>
        <v/>
      </c>
      <c r="S82" s="7"/>
      <c r="T82" s="7"/>
      <c r="U82" s="7"/>
      <c r="V82" s="7"/>
      <c r="W82" s="7"/>
      <c r="X82" s="7"/>
      <c r="Y82" s="7"/>
      <c r="Z82" s="7"/>
      <c r="AA82" s="7"/>
      <c r="AB82" s="7"/>
      <c r="AC82" s="7"/>
      <c r="AD82" s="7"/>
      <c r="AE82" s="7"/>
      <c r="AF82" s="7"/>
      <c r="AG82" s="7"/>
      <c r="AH82" s="7"/>
      <c r="AI82" s="7"/>
      <c r="AJ82" s="7"/>
      <c r="AK82" s="7"/>
      <c r="AL82" s="7"/>
    </row>
    <row r="83" spans="1:38" ht="12.75" customHeight="1" x14ac:dyDescent="0.3">
      <c r="A83" s="19"/>
      <c r="B83" s="20">
        <f t="shared" si="0"/>
        <v>75</v>
      </c>
      <c r="C83" s="17"/>
      <c r="D83" s="128"/>
      <c r="E83" s="112"/>
      <c r="F83" s="112"/>
      <c r="G83" s="113"/>
      <c r="H83" s="17"/>
      <c r="I83" s="17"/>
      <c r="J83" s="17"/>
      <c r="K83" s="21"/>
      <c r="L83" s="22"/>
      <c r="M83" s="23" t="str">
        <f>IF(K83="","",'Risk &amp; Cont'!$R$10)</f>
        <v/>
      </c>
      <c r="N83" s="24" t="str">
        <f t="shared" si="1"/>
        <v/>
      </c>
      <c r="O83" s="23" t="str">
        <f t="array" ref="O83">IF(OR(C83="",N83=""),"",INDEX(Settings!$I$9:$I$44,MATCH(C83,Settings!$H$9:$H$44,0)))</f>
        <v/>
      </c>
      <c r="P83" s="24" t="str">
        <f t="shared" si="2"/>
        <v/>
      </c>
      <c r="Q83" s="24" t="str">
        <f t="shared" si="3"/>
        <v/>
      </c>
      <c r="R83" s="25" t="str">
        <f t="shared" si="4"/>
        <v/>
      </c>
      <c r="S83" s="7"/>
      <c r="T83" s="7"/>
      <c r="U83" s="7"/>
      <c r="V83" s="7"/>
      <c r="W83" s="7"/>
      <c r="X83" s="7"/>
      <c r="Y83" s="7"/>
      <c r="Z83" s="7"/>
      <c r="AA83" s="7"/>
      <c r="AB83" s="7"/>
      <c r="AC83" s="7"/>
      <c r="AD83" s="7"/>
      <c r="AE83" s="7"/>
      <c r="AF83" s="7"/>
      <c r="AG83" s="7"/>
      <c r="AH83" s="7"/>
      <c r="AI83" s="7"/>
      <c r="AJ83" s="7"/>
      <c r="AK83" s="7"/>
      <c r="AL83" s="7"/>
    </row>
    <row r="84" spans="1:38" ht="12.75" customHeight="1" x14ac:dyDescent="0.3">
      <c r="A84" s="19"/>
      <c r="B84" s="20">
        <f t="shared" si="0"/>
        <v>76</v>
      </c>
      <c r="C84" s="17"/>
      <c r="D84" s="128"/>
      <c r="E84" s="112"/>
      <c r="F84" s="112"/>
      <c r="G84" s="113"/>
      <c r="H84" s="17"/>
      <c r="I84" s="17"/>
      <c r="J84" s="17"/>
      <c r="K84" s="21"/>
      <c r="L84" s="22"/>
      <c r="M84" s="23" t="str">
        <f>IF(K84="","",'Risk &amp; Cont'!$R$10)</f>
        <v/>
      </c>
      <c r="N84" s="24" t="str">
        <f t="shared" si="1"/>
        <v/>
      </c>
      <c r="O84" s="23" t="str">
        <f t="array" ref="O84">IF(OR(C84="",N84=""),"",INDEX(Settings!$I$9:$I$44,MATCH(C84,Settings!$H$9:$H$44,0)))</f>
        <v/>
      </c>
      <c r="P84" s="24" t="str">
        <f t="shared" si="2"/>
        <v/>
      </c>
      <c r="Q84" s="24" t="str">
        <f t="shared" si="3"/>
        <v/>
      </c>
      <c r="R84" s="25" t="str">
        <f t="shared" si="4"/>
        <v/>
      </c>
      <c r="S84" s="7"/>
      <c r="T84" s="7"/>
      <c r="U84" s="7"/>
      <c r="V84" s="7"/>
      <c r="W84" s="7"/>
      <c r="X84" s="7"/>
      <c r="Y84" s="7"/>
      <c r="Z84" s="7"/>
      <c r="AA84" s="7"/>
      <c r="AB84" s="7"/>
      <c r="AC84" s="7"/>
      <c r="AD84" s="7"/>
      <c r="AE84" s="7"/>
      <c r="AF84" s="7"/>
      <c r="AG84" s="7"/>
      <c r="AH84" s="7"/>
      <c r="AI84" s="7"/>
      <c r="AJ84" s="7"/>
      <c r="AK84" s="7"/>
      <c r="AL84" s="7"/>
    </row>
    <row r="85" spans="1:38" ht="12.75" customHeight="1" x14ac:dyDescent="0.3">
      <c r="A85" s="19"/>
      <c r="B85" s="20">
        <f t="shared" si="0"/>
        <v>77</v>
      </c>
      <c r="C85" s="17"/>
      <c r="D85" s="128"/>
      <c r="E85" s="112"/>
      <c r="F85" s="112"/>
      <c r="G85" s="113"/>
      <c r="H85" s="17"/>
      <c r="I85" s="17"/>
      <c r="J85" s="17"/>
      <c r="K85" s="21"/>
      <c r="L85" s="22"/>
      <c r="M85" s="23" t="str">
        <f>IF(K85="","",'Risk &amp; Cont'!$R$10)</f>
        <v/>
      </c>
      <c r="N85" s="24" t="str">
        <f t="shared" si="1"/>
        <v/>
      </c>
      <c r="O85" s="23" t="str">
        <f t="array" ref="O85">IF(OR(C85="",N85=""),"",INDEX(Settings!$I$9:$I$44,MATCH(C85,Settings!$H$9:$H$44,0)))</f>
        <v/>
      </c>
      <c r="P85" s="24" t="str">
        <f t="shared" si="2"/>
        <v/>
      </c>
      <c r="Q85" s="24" t="str">
        <f t="shared" si="3"/>
        <v/>
      </c>
      <c r="R85" s="25" t="str">
        <f t="shared" si="4"/>
        <v/>
      </c>
      <c r="S85" s="7"/>
      <c r="T85" s="7"/>
      <c r="U85" s="7"/>
      <c r="V85" s="7"/>
      <c r="W85" s="7"/>
      <c r="X85" s="7"/>
      <c r="Y85" s="7"/>
      <c r="Z85" s="7"/>
      <c r="AA85" s="7"/>
      <c r="AB85" s="7"/>
      <c r="AC85" s="7"/>
      <c r="AD85" s="7"/>
      <c r="AE85" s="7"/>
      <c r="AF85" s="7"/>
      <c r="AG85" s="7"/>
      <c r="AH85" s="7"/>
      <c r="AI85" s="7"/>
      <c r="AJ85" s="7"/>
      <c r="AK85" s="7"/>
      <c r="AL85" s="7"/>
    </row>
    <row r="86" spans="1:38" ht="12.75" customHeight="1" x14ac:dyDescent="0.3">
      <c r="A86" s="19"/>
      <c r="B86" s="20">
        <f t="shared" si="0"/>
        <v>78</v>
      </c>
      <c r="C86" s="17"/>
      <c r="D86" s="128"/>
      <c r="E86" s="112"/>
      <c r="F86" s="112"/>
      <c r="G86" s="113"/>
      <c r="H86" s="17"/>
      <c r="I86" s="17"/>
      <c r="J86" s="17"/>
      <c r="K86" s="21"/>
      <c r="L86" s="22"/>
      <c r="M86" s="23" t="str">
        <f>IF(K86="","",'Risk &amp; Cont'!$R$10)</f>
        <v/>
      </c>
      <c r="N86" s="24" t="str">
        <f t="shared" si="1"/>
        <v/>
      </c>
      <c r="O86" s="23" t="str">
        <f t="array" ref="O86">IF(OR(C86="",N86=""),"",INDEX(Settings!$I$9:$I$44,MATCH(C86,Settings!$H$9:$H$44,0)))</f>
        <v/>
      </c>
      <c r="P86" s="24" t="str">
        <f t="shared" si="2"/>
        <v/>
      </c>
      <c r="Q86" s="24" t="str">
        <f t="shared" si="3"/>
        <v/>
      </c>
      <c r="R86" s="25" t="str">
        <f t="shared" si="4"/>
        <v/>
      </c>
      <c r="S86" s="7"/>
      <c r="T86" s="7"/>
      <c r="U86" s="7"/>
      <c r="V86" s="7"/>
      <c r="W86" s="7"/>
      <c r="X86" s="7"/>
      <c r="Y86" s="7"/>
      <c r="Z86" s="7"/>
      <c r="AA86" s="7"/>
      <c r="AB86" s="7"/>
      <c r="AC86" s="7"/>
      <c r="AD86" s="7"/>
      <c r="AE86" s="7"/>
      <c r="AF86" s="7"/>
      <c r="AG86" s="7"/>
      <c r="AH86" s="7"/>
      <c r="AI86" s="7"/>
      <c r="AJ86" s="7"/>
      <c r="AK86" s="7"/>
      <c r="AL86" s="7"/>
    </row>
    <row r="87" spans="1:38" ht="12.75" customHeight="1" x14ac:dyDescent="0.3">
      <c r="A87" s="19"/>
      <c r="B87" s="20">
        <f t="shared" si="0"/>
        <v>79</v>
      </c>
      <c r="C87" s="17"/>
      <c r="D87" s="128"/>
      <c r="E87" s="112"/>
      <c r="F87" s="112"/>
      <c r="G87" s="113"/>
      <c r="H87" s="17"/>
      <c r="I87" s="17"/>
      <c r="J87" s="17"/>
      <c r="K87" s="21"/>
      <c r="L87" s="22"/>
      <c r="M87" s="23" t="str">
        <f>IF(K87="","",'Risk &amp; Cont'!$R$10)</f>
        <v/>
      </c>
      <c r="N87" s="24" t="str">
        <f t="shared" si="1"/>
        <v/>
      </c>
      <c r="O87" s="23" t="str">
        <f t="array" ref="O87">IF(OR(C87="",N87=""),"",INDEX(Settings!$I$9:$I$44,MATCH(C87,Settings!$H$9:$H$44,0)))</f>
        <v/>
      </c>
      <c r="P87" s="24" t="str">
        <f t="shared" si="2"/>
        <v/>
      </c>
      <c r="Q87" s="24" t="str">
        <f t="shared" si="3"/>
        <v/>
      </c>
      <c r="R87" s="25" t="str">
        <f t="shared" si="4"/>
        <v/>
      </c>
      <c r="S87" s="7"/>
      <c r="T87" s="7"/>
      <c r="U87" s="7"/>
      <c r="V87" s="7"/>
      <c r="W87" s="7"/>
      <c r="X87" s="7"/>
      <c r="Y87" s="7"/>
      <c r="Z87" s="7"/>
      <c r="AA87" s="7"/>
      <c r="AB87" s="7"/>
      <c r="AC87" s="7"/>
      <c r="AD87" s="7"/>
      <c r="AE87" s="7"/>
      <c r="AF87" s="7"/>
      <c r="AG87" s="7"/>
      <c r="AH87" s="7"/>
      <c r="AI87" s="7"/>
      <c r="AJ87" s="7"/>
      <c r="AK87" s="7"/>
      <c r="AL87" s="7"/>
    </row>
    <row r="88" spans="1:38" ht="12.75" customHeight="1" x14ac:dyDescent="0.3">
      <c r="A88" s="19"/>
      <c r="B88" s="20">
        <f t="shared" si="0"/>
        <v>80</v>
      </c>
      <c r="C88" s="17"/>
      <c r="D88" s="128"/>
      <c r="E88" s="112"/>
      <c r="F88" s="112"/>
      <c r="G88" s="113"/>
      <c r="H88" s="17"/>
      <c r="I88" s="17"/>
      <c r="J88" s="17"/>
      <c r="K88" s="21"/>
      <c r="L88" s="22"/>
      <c r="M88" s="23" t="str">
        <f>IF(K88="","",'Risk &amp; Cont'!$R$10)</f>
        <v/>
      </c>
      <c r="N88" s="24" t="str">
        <f t="shared" si="1"/>
        <v/>
      </c>
      <c r="O88" s="23" t="str">
        <f t="array" ref="O88">IF(OR(C88="",N88=""),"",INDEX(Settings!$I$9:$I$44,MATCH(C88,Settings!$H$9:$H$44,0)))</f>
        <v/>
      </c>
      <c r="P88" s="24" t="str">
        <f t="shared" si="2"/>
        <v/>
      </c>
      <c r="Q88" s="24" t="str">
        <f t="shared" si="3"/>
        <v/>
      </c>
      <c r="R88" s="25" t="str">
        <f t="shared" si="4"/>
        <v/>
      </c>
      <c r="S88" s="7"/>
      <c r="T88" s="7"/>
      <c r="U88" s="7"/>
      <c r="V88" s="7"/>
      <c r="W88" s="7"/>
      <c r="X88" s="7"/>
      <c r="Y88" s="7"/>
      <c r="Z88" s="7"/>
      <c r="AA88" s="7"/>
      <c r="AB88" s="7"/>
      <c r="AC88" s="7"/>
      <c r="AD88" s="7"/>
      <c r="AE88" s="7"/>
      <c r="AF88" s="7"/>
      <c r="AG88" s="7"/>
      <c r="AH88" s="7"/>
      <c r="AI88" s="7"/>
      <c r="AJ88" s="7"/>
      <c r="AK88" s="7"/>
      <c r="AL88" s="7"/>
    </row>
    <row r="89" spans="1:38" ht="12.75" customHeight="1" x14ac:dyDescent="0.3">
      <c r="A89" s="19"/>
      <c r="B89" s="20">
        <f t="shared" si="0"/>
        <v>81</v>
      </c>
      <c r="C89" s="17"/>
      <c r="D89" s="128"/>
      <c r="E89" s="112"/>
      <c r="F89" s="112"/>
      <c r="G89" s="113"/>
      <c r="H89" s="17"/>
      <c r="I89" s="17"/>
      <c r="J89" s="17"/>
      <c r="K89" s="21"/>
      <c r="L89" s="22"/>
      <c r="M89" s="23" t="str">
        <f>IF(K89="","",'Risk &amp; Cont'!$R$10)</f>
        <v/>
      </c>
      <c r="N89" s="24" t="str">
        <f t="shared" si="1"/>
        <v/>
      </c>
      <c r="O89" s="23" t="str">
        <f t="array" ref="O89">IF(OR(C89="",N89=""),"",INDEX(Settings!$I$9:$I$44,MATCH(C89,Settings!$H$9:$H$44,0)))</f>
        <v/>
      </c>
      <c r="P89" s="24" t="str">
        <f t="shared" si="2"/>
        <v/>
      </c>
      <c r="Q89" s="24" t="str">
        <f t="shared" si="3"/>
        <v/>
      </c>
      <c r="R89" s="25" t="str">
        <f t="shared" si="4"/>
        <v/>
      </c>
      <c r="S89" s="7"/>
      <c r="T89" s="7"/>
      <c r="U89" s="7"/>
      <c r="V89" s="7"/>
      <c r="W89" s="7"/>
      <c r="X89" s="7"/>
      <c r="Y89" s="7"/>
      <c r="Z89" s="7"/>
      <c r="AA89" s="7"/>
      <c r="AB89" s="7"/>
      <c r="AC89" s="7"/>
      <c r="AD89" s="7"/>
      <c r="AE89" s="7"/>
      <c r="AF89" s="7"/>
      <c r="AG89" s="7"/>
      <c r="AH89" s="7"/>
      <c r="AI89" s="7"/>
      <c r="AJ89" s="7"/>
      <c r="AK89" s="7"/>
      <c r="AL89" s="7"/>
    </row>
    <row r="90" spans="1:38" ht="12.75" customHeight="1" x14ac:dyDescent="0.3">
      <c r="A90" s="19"/>
      <c r="B90" s="20">
        <f t="shared" si="0"/>
        <v>82</v>
      </c>
      <c r="C90" s="17"/>
      <c r="D90" s="128"/>
      <c r="E90" s="112"/>
      <c r="F90" s="112"/>
      <c r="G90" s="113"/>
      <c r="H90" s="17"/>
      <c r="I90" s="17"/>
      <c r="J90" s="17"/>
      <c r="K90" s="21"/>
      <c r="L90" s="22"/>
      <c r="M90" s="23" t="str">
        <f>IF(K90="","",'Risk &amp; Cont'!$R$10)</f>
        <v/>
      </c>
      <c r="N90" s="24" t="str">
        <f t="shared" si="1"/>
        <v/>
      </c>
      <c r="O90" s="23" t="str">
        <f t="array" ref="O90">IF(OR(C90="",N90=""),"",INDEX(Settings!$I$9:$I$44,MATCH(C90,Settings!$H$9:$H$44,0)))</f>
        <v/>
      </c>
      <c r="P90" s="24" t="str">
        <f t="shared" si="2"/>
        <v/>
      </c>
      <c r="Q90" s="24" t="str">
        <f t="shared" si="3"/>
        <v/>
      </c>
      <c r="R90" s="25" t="str">
        <f t="shared" si="4"/>
        <v/>
      </c>
      <c r="S90" s="7"/>
      <c r="T90" s="7"/>
      <c r="U90" s="7"/>
      <c r="V90" s="7"/>
      <c r="W90" s="7"/>
      <c r="X90" s="7"/>
      <c r="Y90" s="7"/>
      <c r="Z90" s="7"/>
      <c r="AA90" s="7"/>
      <c r="AB90" s="7"/>
      <c r="AC90" s="7"/>
      <c r="AD90" s="7"/>
      <c r="AE90" s="7"/>
      <c r="AF90" s="7"/>
      <c r="AG90" s="7"/>
      <c r="AH90" s="7"/>
      <c r="AI90" s="7"/>
      <c r="AJ90" s="7"/>
      <c r="AK90" s="7"/>
      <c r="AL90" s="7"/>
    </row>
    <row r="91" spans="1:38" ht="12.75" customHeight="1" x14ac:dyDescent="0.3">
      <c r="A91" s="19"/>
      <c r="B91" s="20">
        <f t="shared" si="0"/>
        <v>83</v>
      </c>
      <c r="C91" s="17"/>
      <c r="D91" s="128"/>
      <c r="E91" s="112"/>
      <c r="F91" s="112"/>
      <c r="G91" s="113"/>
      <c r="H91" s="17"/>
      <c r="I91" s="17"/>
      <c r="J91" s="17"/>
      <c r="K91" s="21"/>
      <c r="L91" s="22"/>
      <c r="M91" s="23" t="str">
        <f>IF(K91="","",'Risk &amp; Cont'!$R$10)</f>
        <v/>
      </c>
      <c r="N91" s="24" t="str">
        <f t="shared" si="1"/>
        <v/>
      </c>
      <c r="O91" s="23" t="str">
        <f t="array" ref="O91">IF(OR(C91="",N91=""),"",INDEX(Settings!$I$9:$I$44,MATCH(C91,Settings!$H$9:$H$44,0)))</f>
        <v/>
      </c>
      <c r="P91" s="24" t="str">
        <f t="shared" si="2"/>
        <v/>
      </c>
      <c r="Q91" s="24" t="str">
        <f t="shared" si="3"/>
        <v/>
      </c>
      <c r="R91" s="25" t="str">
        <f t="shared" si="4"/>
        <v/>
      </c>
      <c r="S91" s="7"/>
      <c r="T91" s="7"/>
      <c r="U91" s="7"/>
      <c r="V91" s="7"/>
      <c r="W91" s="7"/>
      <c r="X91" s="7"/>
      <c r="Y91" s="7"/>
      <c r="Z91" s="7"/>
      <c r="AA91" s="7"/>
      <c r="AB91" s="7"/>
      <c r="AC91" s="7"/>
      <c r="AD91" s="7"/>
      <c r="AE91" s="7"/>
      <c r="AF91" s="7"/>
      <c r="AG91" s="7"/>
      <c r="AH91" s="7"/>
      <c r="AI91" s="7"/>
      <c r="AJ91" s="7"/>
      <c r="AK91" s="7"/>
      <c r="AL91" s="7"/>
    </row>
    <row r="92" spans="1:38" ht="12.75" customHeight="1" x14ac:dyDescent="0.3">
      <c r="A92" s="19"/>
      <c r="B92" s="20">
        <f t="shared" si="0"/>
        <v>84</v>
      </c>
      <c r="C92" s="17"/>
      <c r="D92" s="128"/>
      <c r="E92" s="112"/>
      <c r="F92" s="112"/>
      <c r="G92" s="113"/>
      <c r="H92" s="17"/>
      <c r="I92" s="17"/>
      <c r="J92" s="17"/>
      <c r="K92" s="21"/>
      <c r="L92" s="22"/>
      <c r="M92" s="23" t="str">
        <f>IF(K92="","",'Risk &amp; Cont'!$R$10)</f>
        <v/>
      </c>
      <c r="N92" s="24" t="str">
        <f t="shared" si="1"/>
        <v/>
      </c>
      <c r="O92" s="23" t="str">
        <f t="array" ref="O92">IF(OR(C92="",N92=""),"",INDEX(Settings!$I$9:$I$44,MATCH(C92,Settings!$H$9:$H$44,0)))</f>
        <v/>
      </c>
      <c r="P92" s="24" t="str">
        <f t="shared" si="2"/>
        <v/>
      </c>
      <c r="Q92" s="24" t="str">
        <f t="shared" si="3"/>
        <v/>
      </c>
      <c r="R92" s="25" t="str">
        <f t="shared" si="4"/>
        <v/>
      </c>
      <c r="S92" s="7"/>
      <c r="T92" s="7"/>
      <c r="U92" s="7"/>
      <c r="V92" s="7"/>
      <c r="W92" s="7"/>
      <c r="X92" s="7"/>
      <c r="Y92" s="7"/>
      <c r="Z92" s="7"/>
      <c r="AA92" s="7"/>
      <c r="AB92" s="7"/>
      <c r="AC92" s="7"/>
      <c r="AD92" s="7"/>
      <c r="AE92" s="7"/>
      <c r="AF92" s="7"/>
      <c r="AG92" s="7"/>
      <c r="AH92" s="7"/>
      <c r="AI92" s="7"/>
      <c r="AJ92" s="7"/>
      <c r="AK92" s="7"/>
      <c r="AL92" s="7"/>
    </row>
    <row r="93" spans="1:38" ht="12.75" customHeight="1" x14ac:dyDescent="0.3">
      <c r="A93" s="19"/>
      <c r="B93" s="20">
        <f t="shared" si="0"/>
        <v>85</v>
      </c>
      <c r="C93" s="17"/>
      <c r="D93" s="128"/>
      <c r="E93" s="112"/>
      <c r="F93" s="112"/>
      <c r="G93" s="113"/>
      <c r="H93" s="17"/>
      <c r="I93" s="17"/>
      <c r="J93" s="17"/>
      <c r="K93" s="21"/>
      <c r="L93" s="22"/>
      <c r="M93" s="23" t="str">
        <f>IF(K93="","",'Risk &amp; Cont'!$R$10)</f>
        <v/>
      </c>
      <c r="N93" s="24" t="str">
        <f t="shared" si="1"/>
        <v/>
      </c>
      <c r="O93" s="23" t="str">
        <f t="array" ref="O93">IF(OR(C93="",N93=""),"",INDEX(Settings!$I$9:$I$44,MATCH(C93,Settings!$H$9:$H$44,0)))</f>
        <v/>
      </c>
      <c r="P93" s="24" t="str">
        <f t="shared" si="2"/>
        <v/>
      </c>
      <c r="Q93" s="24" t="str">
        <f t="shared" si="3"/>
        <v/>
      </c>
      <c r="R93" s="25" t="str">
        <f t="shared" si="4"/>
        <v/>
      </c>
      <c r="S93" s="7"/>
      <c r="T93" s="7"/>
      <c r="U93" s="7"/>
      <c r="V93" s="7"/>
      <c r="W93" s="7"/>
      <c r="X93" s="7"/>
      <c r="Y93" s="7"/>
      <c r="Z93" s="7"/>
      <c r="AA93" s="7"/>
      <c r="AB93" s="7"/>
      <c r="AC93" s="7"/>
      <c r="AD93" s="7"/>
      <c r="AE93" s="7"/>
      <c r="AF93" s="7"/>
      <c r="AG93" s="7"/>
      <c r="AH93" s="7"/>
      <c r="AI93" s="7"/>
      <c r="AJ93" s="7"/>
      <c r="AK93" s="7"/>
      <c r="AL93" s="7"/>
    </row>
    <row r="94" spans="1:38" ht="12.75" customHeight="1" x14ac:dyDescent="0.3">
      <c r="A94" s="19"/>
      <c r="B94" s="20">
        <f t="shared" si="0"/>
        <v>86</v>
      </c>
      <c r="C94" s="17"/>
      <c r="D94" s="128"/>
      <c r="E94" s="112"/>
      <c r="F94" s="112"/>
      <c r="G94" s="113"/>
      <c r="H94" s="17"/>
      <c r="I94" s="17"/>
      <c r="J94" s="17"/>
      <c r="K94" s="21"/>
      <c r="L94" s="22"/>
      <c r="M94" s="23" t="str">
        <f>IF(K94="","",'Risk &amp; Cont'!$R$10)</f>
        <v/>
      </c>
      <c r="N94" s="24" t="str">
        <f t="shared" si="1"/>
        <v/>
      </c>
      <c r="O94" s="23" t="str">
        <f t="array" ref="O94">IF(OR(C94="",N94=""),"",INDEX(Settings!$I$9:$I$44,MATCH(C94,Settings!$H$9:$H$44,0)))</f>
        <v/>
      </c>
      <c r="P94" s="24" t="str">
        <f t="shared" si="2"/>
        <v/>
      </c>
      <c r="Q94" s="24" t="str">
        <f t="shared" si="3"/>
        <v/>
      </c>
      <c r="R94" s="25" t="str">
        <f t="shared" si="4"/>
        <v/>
      </c>
      <c r="S94" s="7"/>
      <c r="T94" s="7"/>
      <c r="U94" s="7"/>
      <c r="V94" s="7"/>
      <c r="W94" s="7"/>
      <c r="X94" s="7"/>
      <c r="Y94" s="7"/>
      <c r="Z94" s="7"/>
      <c r="AA94" s="7"/>
      <c r="AB94" s="7"/>
      <c r="AC94" s="7"/>
      <c r="AD94" s="7"/>
      <c r="AE94" s="7"/>
      <c r="AF94" s="7"/>
      <c r="AG94" s="7"/>
      <c r="AH94" s="7"/>
      <c r="AI94" s="7"/>
      <c r="AJ94" s="7"/>
      <c r="AK94" s="7"/>
      <c r="AL94" s="7"/>
    </row>
    <row r="95" spans="1:38" ht="12.75" customHeight="1" x14ac:dyDescent="0.3">
      <c r="A95" s="19"/>
      <c r="B95" s="20">
        <f t="shared" si="0"/>
        <v>87</v>
      </c>
      <c r="C95" s="17"/>
      <c r="D95" s="128"/>
      <c r="E95" s="112"/>
      <c r="F95" s="112"/>
      <c r="G95" s="113"/>
      <c r="H95" s="17"/>
      <c r="I95" s="17"/>
      <c r="J95" s="17"/>
      <c r="K95" s="21"/>
      <c r="L95" s="22"/>
      <c r="M95" s="23" t="str">
        <f>IF(K95="","",'Risk &amp; Cont'!$R$10)</f>
        <v/>
      </c>
      <c r="N95" s="24" t="str">
        <f t="shared" si="1"/>
        <v/>
      </c>
      <c r="O95" s="23" t="str">
        <f t="array" ref="O95">IF(OR(C95="",N95=""),"",INDEX(Settings!$I$9:$I$44,MATCH(C95,Settings!$H$9:$H$44,0)))</f>
        <v/>
      </c>
      <c r="P95" s="24" t="str">
        <f t="shared" si="2"/>
        <v/>
      </c>
      <c r="Q95" s="24" t="str">
        <f t="shared" si="3"/>
        <v/>
      </c>
      <c r="R95" s="25" t="str">
        <f t="shared" si="4"/>
        <v/>
      </c>
      <c r="S95" s="7"/>
      <c r="T95" s="7"/>
      <c r="U95" s="7"/>
      <c r="V95" s="7"/>
      <c r="W95" s="7"/>
      <c r="X95" s="7"/>
      <c r="Y95" s="7"/>
      <c r="Z95" s="7"/>
      <c r="AA95" s="7"/>
      <c r="AB95" s="7"/>
      <c r="AC95" s="7"/>
      <c r="AD95" s="7"/>
      <c r="AE95" s="7"/>
      <c r="AF95" s="7"/>
      <c r="AG95" s="7"/>
      <c r="AH95" s="7"/>
      <c r="AI95" s="7"/>
      <c r="AJ95" s="7"/>
      <c r="AK95" s="7"/>
      <c r="AL95" s="7"/>
    </row>
    <row r="96" spans="1:38" ht="12.75" customHeight="1" x14ac:dyDescent="0.3">
      <c r="A96" s="19"/>
      <c r="B96" s="20">
        <f t="shared" si="0"/>
        <v>88</v>
      </c>
      <c r="C96" s="17"/>
      <c r="D96" s="128"/>
      <c r="E96" s="112"/>
      <c r="F96" s="112"/>
      <c r="G96" s="113"/>
      <c r="H96" s="17"/>
      <c r="I96" s="17"/>
      <c r="J96" s="17"/>
      <c r="K96" s="21"/>
      <c r="L96" s="22"/>
      <c r="M96" s="23" t="str">
        <f>IF(K96="","",'Risk &amp; Cont'!$R$10)</f>
        <v/>
      </c>
      <c r="N96" s="24" t="str">
        <f t="shared" si="1"/>
        <v/>
      </c>
      <c r="O96" s="23" t="str">
        <f t="array" ref="O96">IF(OR(C96="",N96=""),"",INDEX(Settings!$I$9:$I$44,MATCH(C96,Settings!$H$9:$H$44,0)))</f>
        <v/>
      </c>
      <c r="P96" s="24" t="str">
        <f t="shared" si="2"/>
        <v/>
      </c>
      <c r="Q96" s="24" t="str">
        <f t="shared" si="3"/>
        <v/>
      </c>
      <c r="R96" s="25" t="str">
        <f t="shared" si="4"/>
        <v/>
      </c>
      <c r="S96" s="7"/>
      <c r="T96" s="7"/>
      <c r="U96" s="7"/>
      <c r="V96" s="7"/>
      <c r="W96" s="7"/>
      <c r="X96" s="7"/>
      <c r="Y96" s="7"/>
      <c r="Z96" s="7"/>
      <c r="AA96" s="7"/>
      <c r="AB96" s="7"/>
      <c r="AC96" s="7"/>
      <c r="AD96" s="7"/>
      <c r="AE96" s="7"/>
      <c r="AF96" s="7"/>
      <c r="AG96" s="7"/>
      <c r="AH96" s="7"/>
      <c r="AI96" s="7"/>
      <c r="AJ96" s="7"/>
      <c r="AK96" s="7"/>
      <c r="AL96" s="7"/>
    </row>
    <row r="97" spans="1:38" ht="12.75" customHeight="1" x14ac:dyDescent="0.3">
      <c r="A97" s="19"/>
      <c r="B97" s="20">
        <f t="shared" si="0"/>
        <v>89</v>
      </c>
      <c r="C97" s="17"/>
      <c r="D97" s="128"/>
      <c r="E97" s="112"/>
      <c r="F97" s="112"/>
      <c r="G97" s="113"/>
      <c r="H97" s="17"/>
      <c r="I97" s="17"/>
      <c r="J97" s="17"/>
      <c r="K97" s="21"/>
      <c r="L97" s="22"/>
      <c r="M97" s="23" t="str">
        <f>IF(K97="","",'Risk &amp; Cont'!$R$10)</f>
        <v/>
      </c>
      <c r="N97" s="24" t="str">
        <f t="shared" si="1"/>
        <v/>
      </c>
      <c r="O97" s="23" t="str">
        <f t="array" ref="O97">IF(OR(C97="",N97=""),"",INDEX(Settings!$I$9:$I$44,MATCH(C97,Settings!$H$9:$H$44,0)))</f>
        <v/>
      </c>
      <c r="P97" s="24" t="str">
        <f t="shared" si="2"/>
        <v/>
      </c>
      <c r="Q97" s="24" t="str">
        <f t="shared" si="3"/>
        <v/>
      </c>
      <c r="R97" s="25" t="str">
        <f t="shared" si="4"/>
        <v/>
      </c>
      <c r="S97" s="7"/>
      <c r="T97" s="7"/>
      <c r="U97" s="7"/>
      <c r="V97" s="7"/>
      <c r="W97" s="7"/>
      <c r="X97" s="7"/>
      <c r="Y97" s="7"/>
      <c r="Z97" s="7"/>
      <c r="AA97" s="7"/>
      <c r="AB97" s="7"/>
      <c r="AC97" s="7"/>
      <c r="AD97" s="7"/>
      <c r="AE97" s="7"/>
      <c r="AF97" s="7"/>
      <c r="AG97" s="7"/>
      <c r="AH97" s="7"/>
      <c r="AI97" s="7"/>
      <c r="AJ97" s="7"/>
      <c r="AK97" s="7"/>
      <c r="AL97" s="7"/>
    </row>
    <row r="98" spans="1:38" ht="12.75" customHeight="1" x14ac:dyDescent="0.3">
      <c r="A98" s="19"/>
      <c r="B98" s="20">
        <f t="shared" si="0"/>
        <v>90</v>
      </c>
      <c r="C98" s="17"/>
      <c r="D98" s="128"/>
      <c r="E98" s="112"/>
      <c r="F98" s="112"/>
      <c r="G98" s="113"/>
      <c r="H98" s="17"/>
      <c r="I98" s="17"/>
      <c r="J98" s="17"/>
      <c r="K98" s="21"/>
      <c r="L98" s="22"/>
      <c r="M98" s="23" t="str">
        <f>IF(K98="","",'Risk &amp; Cont'!$R$10)</f>
        <v/>
      </c>
      <c r="N98" s="24" t="str">
        <f t="shared" si="1"/>
        <v/>
      </c>
      <c r="O98" s="23" t="str">
        <f t="array" ref="O98">IF(OR(C98="",N98=""),"",INDEX(Settings!$I$9:$I$44,MATCH(C98,Settings!$H$9:$H$44,0)))</f>
        <v/>
      </c>
      <c r="P98" s="24" t="str">
        <f t="shared" si="2"/>
        <v/>
      </c>
      <c r="Q98" s="24" t="str">
        <f t="shared" si="3"/>
        <v/>
      </c>
      <c r="R98" s="25" t="str">
        <f t="shared" si="4"/>
        <v/>
      </c>
      <c r="S98" s="7"/>
      <c r="T98" s="7"/>
      <c r="U98" s="7"/>
      <c r="V98" s="7"/>
      <c r="W98" s="7"/>
      <c r="X98" s="7"/>
      <c r="Y98" s="7"/>
      <c r="Z98" s="7"/>
      <c r="AA98" s="7"/>
      <c r="AB98" s="7"/>
      <c r="AC98" s="7"/>
      <c r="AD98" s="7"/>
      <c r="AE98" s="7"/>
      <c r="AF98" s="7"/>
      <c r="AG98" s="7"/>
      <c r="AH98" s="7"/>
      <c r="AI98" s="7"/>
      <c r="AJ98" s="7"/>
      <c r="AK98" s="7"/>
      <c r="AL98" s="7"/>
    </row>
    <row r="99" spans="1:38" ht="12.75" customHeight="1" x14ac:dyDescent="0.3">
      <c r="A99" s="19"/>
      <c r="B99" s="20">
        <f t="shared" si="0"/>
        <v>91</v>
      </c>
      <c r="C99" s="17"/>
      <c r="D99" s="128"/>
      <c r="E99" s="112"/>
      <c r="F99" s="112"/>
      <c r="G99" s="113"/>
      <c r="H99" s="17"/>
      <c r="I99" s="17"/>
      <c r="J99" s="17"/>
      <c r="K99" s="21"/>
      <c r="L99" s="22"/>
      <c r="M99" s="23" t="str">
        <f>IF(K99="","",'Risk &amp; Cont'!$R$10)</f>
        <v/>
      </c>
      <c r="N99" s="24" t="str">
        <f t="shared" si="1"/>
        <v/>
      </c>
      <c r="O99" s="23" t="str">
        <f t="array" ref="O99">IF(OR(C99="",N99=""),"",INDEX(Settings!$I$9:$I$44,MATCH(C99,Settings!$H$9:$H$44,0)))</f>
        <v/>
      </c>
      <c r="P99" s="24" t="str">
        <f t="shared" si="2"/>
        <v/>
      </c>
      <c r="Q99" s="24" t="str">
        <f t="shared" si="3"/>
        <v/>
      </c>
      <c r="R99" s="25" t="str">
        <f t="shared" si="4"/>
        <v/>
      </c>
      <c r="S99" s="7"/>
      <c r="T99" s="7"/>
      <c r="U99" s="7"/>
      <c r="V99" s="7"/>
      <c r="W99" s="7"/>
      <c r="X99" s="7"/>
      <c r="Y99" s="7"/>
      <c r="Z99" s="7"/>
      <c r="AA99" s="7"/>
      <c r="AB99" s="7"/>
      <c r="AC99" s="7"/>
      <c r="AD99" s="7"/>
      <c r="AE99" s="7"/>
      <c r="AF99" s="7"/>
      <c r="AG99" s="7"/>
      <c r="AH99" s="7"/>
      <c r="AI99" s="7"/>
      <c r="AJ99" s="7"/>
      <c r="AK99" s="7"/>
      <c r="AL99" s="7"/>
    </row>
    <row r="100" spans="1:38" ht="12.75" customHeight="1" x14ac:dyDescent="0.3">
      <c r="A100" s="19"/>
      <c r="B100" s="20">
        <f t="shared" si="0"/>
        <v>92</v>
      </c>
      <c r="C100" s="17"/>
      <c r="D100" s="128"/>
      <c r="E100" s="112"/>
      <c r="F100" s="112"/>
      <c r="G100" s="113"/>
      <c r="H100" s="17"/>
      <c r="I100" s="17"/>
      <c r="J100" s="17"/>
      <c r="K100" s="21"/>
      <c r="L100" s="22"/>
      <c r="M100" s="23" t="str">
        <f>IF(K100="","",'Risk &amp; Cont'!$R$10)</f>
        <v/>
      </c>
      <c r="N100" s="24" t="str">
        <f t="shared" si="1"/>
        <v/>
      </c>
      <c r="O100" s="23" t="str">
        <f t="array" ref="O100">IF(OR(C100="",N100=""),"",INDEX(Settings!$I$9:$I$44,MATCH(C100,Settings!$H$9:$H$44,0)))</f>
        <v/>
      </c>
      <c r="P100" s="24" t="str">
        <f t="shared" si="2"/>
        <v/>
      </c>
      <c r="Q100" s="24" t="str">
        <f t="shared" si="3"/>
        <v/>
      </c>
      <c r="R100" s="25" t="str">
        <f t="shared" si="4"/>
        <v/>
      </c>
      <c r="S100" s="7"/>
      <c r="T100" s="7"/>
      <c r="U100" s="7"/>
      <c r="V100" s="7"/>
      <c r="W100" s="7"/>
      <c r="X100" s="7"/>
      <c r="Y100" s="7"/>
      <c r="Z100" s="7"/>
      <c r="AA100" s="7"/>
      <c r="AB100" s="7"/>
      <c r="AC100" s="7"/>
      <c r="AD100" s="7"/>
      <c r="AE100" s="7"/>
      <c r="AF100" s="7"/>
      <c r="AG100" s="7"/>
      <c r="AH100" s="7"/>
      <c r="AI100" s="7"/>
      <c r="AJ100" s="7"/>
      <c r="AK100" s="7"/>
      <c r="AL100" s="7"/>
    </row>
    <row r="101" spans="1:38" ht="12.75" customHeight="1" x14ac:dyDescent="0.3">
      <c r="A101" s="19"/>
      <c r="B101" s="20">
        <f t="shared" si="0"/>
        <v>93</v>
      </c>
      <c r="C101" s="17"/>
      <c r="D101" s="128"/>
      <c r="E101" s="112"/>
      <c r="F101" s="112"/>
      <c r="G101" s="113"/>
      <c r="H101" s="17"/>
      <c r="I101" s="17"/>
      <c r="J101" s="17"/>
      <c r="K101" s="21"/>
      <c r="L101" s="22"/>
      <c r="M101" s="23" t="str">
        <f>IF(K101="","",'Risk &amp; Cont'!$R$10)</f>
        <v/>
      </c>
      <c r="N101" s="24" t="str">
        <f t="shared" si="1"/>
        <v/>
      </c>
      <c r="O101" s="23" t="str">
        <f t="array" ref="O101">IF(OR(C101="",N101=""),"",INDEX(Settings!$I$9:$I$44,MATCH(C101,Settings!$H$9:$H$44,0)))</f>
        <v/>
      </c>
      <c r="P101" s="24" t="str">
        <f t="shared" si="2"/>
        <v/>
      </c>
      <c r="Q101" s="24" t="str">
        <f t="shared" si="3"/>
        <v/>
      </c>
      <c r="R101" s="25" t="str">
        <f t="shared" si="4"/>
        <v/>
      </c>
      <c r="S101" s="7"/>
      <c r="T101" s="7"/>
      <c r="U101" s="7"/>
      <c r="V101" s="7"/>
      <c r="W101" s="7"/>
      <c r="X101" s="7"/>
      <c r="Y101" s="7"/>
      <c r="Z101" s="7"/>
      <c r="AA101" s="7"/>
      <c r="AB101" s="7"/>
      <c r="AC101" s="7"/>
      <c r="AD101" s="7"/>
      <c r="AE101" s="7"/>
      <c r="AF101" s="7"/>
      <c r="AG101" s="7"/>
      <c r="AH101" s="7"/>
      <c r="AI101" s="7"/>
      <c r="AJ101" s="7"/>
      <c r="AK101" s="7"/>
      <c r="AL101" s="7"/>
    </row>
    <row r="102" spans="1:38" ht="12.75" customHeight="1" x14ac:dyDescent="0.3">
      <c r="A102" s="19"/>
      <c r="B102" s="20">
        <f t="shared" si="0"/>
        <v>94</v>
      </c>
      <c r="C102" s="17"/>
      <c r="D102" s="128"/>
      <c r="E102" s="112"/>
      <c r="F102" s="112"/>
      <c r="G102" s="113"/>
      <c r="H102" s="17"/>
      <c r="I102" s="17"/>
      <c r="J102" s="17"/>
      <c r="K102" s="21"/>
      <c r="L102" s="22"/>
      <c r="M102" s="23" t="str">
        <f>IF(K102="","",'Risk &amp; Cont'!$R$10)</f>
        <v/>
      </c>
      <c r="N102" s="24" t="str">
        <f t="shared" si="1"/>
        <v/>
      </c>
      <c r="O102" s="23" t="str">
        <f t="array" ref="O102">IF(OR(C102="",N102=""),"",INDEX(Settings!$I$9:$I$44,MATCH(C102,Settings!$H$9:$H$44,0)))</f>
        <v/>
      </c>
      <c r="P102" s="24" t="str">
        <f t="shared" si="2"/>
        <v/>
      </c>
      <c r="Q102" s="24" t="str">
        <f t="shared" si="3"/>
        <v/>
      </c>
      <c r="R102" s="25" t="str">
        <f t="shared" si="4"/>
        <v/>
      </c>
      <c r="S102" s="7"/>
      <c r="T102" s="7"/>
      <c r="U102" s="7"/>
      <c r="V102" s="7"/>
      <c r="W102" s="7"/>
      <c r="X102" s="7"/>
      <c r="Y102" s="7"/>
      <c r="Z102" s="7"/>
      <c r="AA102" s="7"/>
      <c r="AB102" s="7"/>
      <c r="AC102" s="7"/>
      <c r="AD102" s="7"/>
      <c r="AE102" s="7"/>
      <c r="AF102" s="7"/>
      <c r="AG102" s="7"/>
      <c r="AH102" s="7"/>
      <c r="AI102" s="7"/>
      <c r="AJ102" s="7"/>
      <c r="AK102" s="7"/>
      <c r="AL102" s="7"/>
    </row>
    <row r="103" spans="1:38" ht="12.75" customHeight="1" x14ac:dyDescent="0.3">
      <c r="A103" s="19"/>
      <c r="B103" s="20">
        <f t="shared" si="0"/>
        <v>95</v>
      </c>
      <c r="C103" s="17"/>
      <c r="D103" s="128"/>
      <c r="E103" s="112"/>
      <c r="F103" s="112"/>
      <c r="G103" s="113"/>
      <c r="H103" s="17"/>
      <c r="I103" s="17"/>
      <c r="J103" s="17"/>
      <c r="K103" s="21"/>
      <c r="L103" s="22"/>
      <c r="M103" s="23" t="str">
        <f>IF(K103="","",'Risk &amp; Cont'!$R$10)</f>
        <v/>
      </c>
      <c r="N103" s="24" t="str">
        <f t="shared" si="1"/>
        <v/>
      </c>
      <c r="O103" s="23" t="str">
        <f t="array" ref="O103">IF(OR(C103="",N103=""),"",INDEX(Settings!$I$9:$I$44,MATCH(C103,Settings!$H$9:$H$44,0)))</f>
        <v/>
      </c>
      <c r="P103" s="24" t="str">
        <f t="shared" si="2"/>
        <v/>
      </c>
      <c r="Q103" s="24" t="str">
        <f t="shared" si="3"/>
        <v/>
      </c>
      <c r="R103" s="25" t="str">
        <f t="shared" si="4"/>
        <v/>
      </c>
      <c r="S103" s="7"/>
      <c r="T103" s="7"/>
      <c r="U103" s="7"/>
      <c r="V103" s="7"/>
      <c r="W103" s="7"/>
      <c r="X103" s="7"/>
      <c r="Y103" s="7"/>
      <c r="Z103" s="7"/>
      <c r="AA103" s="7"/>
      <c r="AB103" s="7"/>
      <c r="AC103" s="7"/>
      <c r="AD103" s="7"/>
      <c r="AE103" s="7"/>
      <c r="AF103" s="7"/>
      <c r="AG103" s="7"/>
      <c r="AH103" s="7"/>
      <c r="AI103" s="7"/>
      <c r="AJ103" s="7"/>
      <c r="AK103" s="7"/>
      <c r="AL103" s="7"/>
    </row>
    <row r="104" spans="1:38" ht="12.75" customHeight="1" x14ac:dyDescent="0.3">
      <c r="A104" s="19"/>
      <c r="B104" s="20">
        <f t="shared" si="0"/>
        <v>96</v>
      </c>
      <c r="C104" s="17"/>
      <c r="D104" s="128"/>
      <c r="E104" s="112"/>
      <c r="F104" s="112"/>
      <c r="G104" s="113"/>
      <c r="H104" s="17"/>
      <c r="I104" s="17"/>
      <c r="J104" s="17"/>
      <c r="K104" s="21"/>
      <c r="L104" s="22"/>
      <c r="M104" s="23" t="str">
        <f>IF(K104="","",'Risk &amp; Cont'!$R$10)</f>
        <v/>
      </c>
      <c r="N104" s="24" t="str">
        <f t="shared" si="1"/>
        <v/>
      </c>
      <c r="O104" s="23" t="str">
        <f t="array" ref="O104">IF(OR(C104="",N104=""),"",INDEX(Settings!$I$9:$I$44,MATCH(C104,Settings!$H$9:$H$44,0)))</f>
        <v/>
      </c>
      <c r="P104" s="24" t="str">
        <f t="shared" si="2"/>
        <v/>
      </c>
      <c r="Q104" s="24" t="str">
        <f t="shared" si="3"/>
        <v/>
      </c>
      <c r="R104" s="25" t="str">
        <f t="shared" si="4"/>
        <v/>
      </c>
      <c r="S104" s="7"/>
      <c r="T104" s="7"/>
      <c r="U104" s="7"/>
      <c r="V104" s="7"/>
      <c r="W104" s="7"/>
      <c r="X104" s="7"/>
      <c r="Y104" s="7"/>
      <c r="Z104" s="7"/>
      <c r="AA104" s="7"/>
      <c r="AB104" s="7"/>
      <c r="AC104" s="7"/>
      <c r="AD104" s="7"/>
      <c r="AE104" s="7"/>
      <c r="AF104" s="7"/>
      <c r="AG104" s="7"/>
      <c r="AH104" s="7"/>
      <c r="AI104" s="7"/>
      <c r="AJ104" s="7"/>
      <c r="AK104" s="7"/>
      <c r="AL104" s="7"/>
    </row>
    <row r="105" spans="1:38" ht="12.75" customHeight="1" x14ac:dyDescent="0.3">
      <c r="A105" s="19"/>
      <c r="B105" s="20">
        <f t="shared" si="0"/>
        <v>97</v>
      </c>
      <c r="C105" s="17"/>
      <c r="D105" s="128"/>
      <c r="E105" s="112"/>
      <c r="F105" s="112"/>
      <c r="G105" s="113"/>
      <c r="H105" s="17"/>
      <c r="I105" s="17"/>
      <c r="J105" s="17"/>
      <c r="K105" s="21"/>
      <c r="L105" s="22"/>
      <c r="M105" s="23" t="str">
        <f>IF(K105="","",'Risk &amp; Cont'!$R$10)</f>
        <v/>
      </c>
      <c r="N105" s="24" t="str">
        <f t="shared" si="1"/>
        <v/>
      </c>
      <c r="O105" s="23" t="str">
        <f t="array" ref="O105">IF(OR(C105="",N105=""),"",INDEX(Settings!$I$9:$I$44,MATCH(C105,Settings!$H$9:$H$44,0)))</f>
        <v/>
      </c>
      <c r="P105" s="24" t="str">
        <f t="shared" si="2"/>
        <v/>
      </c>
      <c r="Q105" s="24" t="str">
        <f t="shared" si="3"/>
        <v/>
      </c>
      <c r="R105" s="25" t="str">
        <f t="shared" si="4"/>
        <v/>
      </c>
      <c r="S105" s="7"/>
      <c r="T105" s="7"/>
      <c r="U105" s="7"/>
      <c r="V105" s="7"/>
      <c r="W105" s="7"/>
      <c r="X105" s="7"/>
      <c r="Y105" s="7"/>
      <c r="Z105" s="7"/>
      <c r="AA105" s="7"/>
      <c r="AB105" s="7"/>
      <c r="AC105" s="7"/>
      <c r="AD105" s="7"/>
      <c r="AE105" s="7"/>
      <c r="AF105" s="7"/>
      <c r="AG105" s="7"/>
      <c r="AH105" s="7"/>
      <c r="AI105" s="7"/>
      <c r="AJ105" s="7"/>
      <c r="AK105" s="7"/>
      <c r="AL105" s="7"/>
    </row>
    <row r="106" spans="1:38" ht="12.75" customHeight="1" x14ac:dyDescent="0.3">
      <c r="A106" s="19"/>
      <c r="B106" s="20">
        <f t="shared" si="0"/>
        <v>98</v>
      </c>
      <c r="C106" s="17"/>
      <c r="D106" s="128"/>
      <c r="E106" s="112"/>
      <c r="F106" s="112"/>
      <c r="G106" s="113"/>
      <c r="H106" s="17"/>
      <c r="I106" s="17"/>
      <c r="J106" s="17"/>
      <c r="K106" s="21"/>
      <c r="L106" s="22"/>
      <c r="M106" s="23" t="str">
        <f>IF(K106="","",'Risk &amp; Cont'!$R$10)</f>
        <v/>
      </c>
      <c r="N106" s="24" t="str">
        <f t="shared" si="1"/>
        <v/>
      </c>
      <c r="O106" s="23" t="str">
        <f t="array" ref="O106">IF(OR(C106="",N106=""),"",INDEX(Settings!$I$9:$I$44,MATCH(C106,Settings!$H$9:$H$44,0)))</f>
        <v/>
      </c>
      <c r="P106" s="24" t="str">
        <f t="shared" si="2"/>
        <v/>
      </c>
      <c r="Q106" s="24" t="str">
        <f t="shared" si="3"/>
        <v/>
      </c>
      <c r="R106" s="25" t="str">
        <f t="shared" si="4"/>
        <v/>
      </c>
      <c r="S106" s="7"/>
      <c r="T106" s="7"/>
      <c r="U106" s="7"/>
      <c r="V106" s="7"/>
      <c r="W106" s="7"/>
      <c r="X106" s="7"/>
      <c r="Y106" s="7"/>
      <c r="Z106" s="7"/>
      <c r="AA106" s="7"/>
      <c r="AB106" s="7"/>
      <c r="AC106" s="7"/>
      <c r="AD106" s="7"/>
      <c r="AE106" s="7"/>
      <c r="AF106" s="7"/>
      <c r="AG106" s="7"/>
      <c r="AH106" s="7"/>
      <c r="AI106" s="7"/>
      <c r="AJ106" s="7"/>
      <c r="AK106" s="7"/>
      <c r="AL106" s="7"/>
    </row>
    <row r="107" spans="1:38" ht="12.75" customHeight="1" x14ac:dyDescent="0.3">
      <c r="A107" s="19"/>
      <c r="B107" s="20">
        <f t="shared" si="0"/>
        <v>99</v>
      </c>
      <c r="C107" s="17"/>
      <c r="D107" s="128"/>
      <c r="E107" s="112"/>
      <c r="F107" s="112"/>
      <c r="G107" s="113"/>
      <c r="H107" s="17"/>
      <c r="I107" s="17"/>
      <c r="J107" s="17"/>
      <c r="K107" s="21"/>
      <c r="L107" s="22"/>
      <c r="M107" s="23" t="str">
        <f>IF(K107="","",'Risk &amp; Cont'!$R$10)</f>
        <v/>
      </c>
      <c r="N107" s="24" t="str">
        <f t="shared" si="1"/>
        <v/>
      </c>
      <c r="O107" s="23" t="str">
        <f t="array" ref="O107">IF(OR(C107="",N107=""),"",INDEX(Settings!$I$9:$I$44,MATCH(C107,Settings!$H$9:$H$44,0)))</f>
        <v/>
      </c>
      <c r="P107" s="24" t="str">
        <f t="shared" si="2"/>
        <v/>
      </c>
      <c r="Q107" s="24" t="str">
        <f t="shared" si="3"/>
        <v/>
      </c>
      <c r="R107" s="25" t="str">
        <f t="shared" si="4"/>
        <v/>
      </c>
      <c r="S107" s="7"/>
      <c r="T107" s="7"/>
      <c r="U107" s="7"/>
      <c r="V107" s="7"/>
      <c r="W107" s="7"/>
      <c r="X107" s="7"/>
      <c r="Y107" s="7"/>
      <c r="Z107" s="7"/>
      <c r="AA107" s="7"/>
      <c r="AB107" s="7"/>
      <c r="AC107" s="7"/>
      <c r="AD107" s="7"/>
      <c r="AE107" s="7"/>
      <c r="AF107" s="7"/>
      <c r="AG107" s="7"/>
      <c r="AH107" s="7"/>
      <c r="AI107" s="7"/>
      <c r="AJ107" s="7"/>
      <c r="AK107" s="7"/>
      <c r="AL107" s="7"/>
    </row>
    <row r="108" spans="1:38" ht="12.75" customHeight="1" x14ac:dyDescent="0.3">
      <c r="A108" s="19"/>
      <c r="B108" s="20">
        <f t="shared" si="0"/>
        <v>100</v>
      </c>
      <c r="C108" s="17"/>
      <c r="D108" s="128"/>
      <c r="E108" s="112"/>
      <c r="F108" s="112"/>
      <c r="G108" s="113"/>
      <c r="H108" s="17"/>
      <c r="I108" s="17"/>
      <c r="J108" s="17"/>
      <c r="K108" s="21"/>
      <c r="L108" s="22"/>
      <c r="M108" s="23" t="str">
        <f>IF(K108="","",'Risk &amp; Cont'!$R$10)</f>
        <v/>
      </c>
      <c r="N108" s="24" t="str">
        <f t="shared" si="1"/>
        <v/>
      </c>
      <c r="O108" s="23" t="str">
        <f t="array" ref="O108">IF(OR(C108="",N108=""),"",INDEX(Settings!$I$9:$I$44,MATCH(C108,Settings!$H$9:$H$44,0)))</f>
        <v/>
      </c>
      <c r="P108" s="24" t="str">
        <f t="shared" si="2"/>
        <v/>
      </c>
      <c r="Q108" s="24" t="str">
        <f t="shared" si="3"/>
        <v/>
      </c>
      <c r="R108" s="25" t="str">
        <f t="shared" si="4"/>
        <v/>
      </c>
      <c r="S108" s="7"/>
      <c r="T108" s="7"/>
      <c r="U108" s="7"/>
      <c r="V108" s="7"/>
      <c r="W108" s="7"/>
      <c r="X108" s="7"/>
      <c r="Y108" s="7"/>
      <c r="Z108" s="7"/>
      <c r="AA108" s="7"/>
      <c r="AB108" s="7"/>
      <c r="AC108" s="7"/>
      <c r="AD108" s="7"/>
      <c r="AE108" s="7"/>
      <c r="AF108" s="7"/>
      <c r="AG108" s="7"/>
      <c r="AH108" s="7"/>
      <c r="AI108" s="7"/>
      <c r="AJ108" s="7"/>
      <c r="AK108" s="7"/>
      <c r="AL108" s="7"/>
    </row>
    <row r="109" spans="1:38" ht="12.75" customHeight="1" x14ac:dyDescent="0.3">
      <c r="A109" s="19"/>
      <c r="B109" s="20">
        <f t="shared" si="0"/>
        <v>101</v>
      </c>
      <c r="C109" s="17"/>
      <c r="D109" s="128"/>
      <c r="E109" s="112"/>
      <c r="F109" s="112"/>
      <c r="G109" s="113"/>
      <c r="H109" s="17"/>
      <c r="I109" s="17"/>
      <c r="J109" s="17"/>
      <c r="K109" s="21"/>
      <c r="L109" s="22"/>
      <c r="M109" s="23" t="str">
        <f>IF(K109="","",'Risk &amp; Cont'!$R$10)</f>
        <v/>
      </c>
      <c r="N109" s="24" t="str">
        <f t="shared" si="1"/>
        <v/>
      </c>
      <c r="O109" s="23" t="str">
        <f t="array" ref="O109">IF(OR(C109="",N109=""),"",INDEX(Settings!$I$9:$I$44,MATCH(C109,Settings!$H$9:$H$44,0)))</f>
        <v/>
      </c>
      <c r="P109" s="24" t="str">
        <f t="shared" si="2"/>
        <v/>
      </c>
      <c r="Q109" s="24" t="str">
        <f t="shared" si="3"/>
        <v/>
      </c>
      <c r="R109" s="25" t="str">
        <f t="shared" si="4"/>
        <v/>
      </c>
      <c r="S109" s="7"/>
      <c r="T109" s="7"/>
      <c r="U109" s="7"/>
      <c r="V109" s="7"/>
      <c r="W109" s="7"/>
      <c r="X109" s="7"/>
      <c r="Y109" s="7"/>
      <c r="Z109" s="7"/>
      <c r="AA109" s="7"/>
      <c r="AB109" s="7"/>
      <c r="AC109" s="7"/>
      <c r="AD109" s="7"/>
      <c r="AE109" s="7"/>
      <c r="AF109" s="7"/>
      <c r="AG109" s="7"/>
      <c r="AH109" s="7"/>
      <c r="AI109" s="7"/>
      <c r="AJ109" s="7"/>
      <c r="AK109" s="7"/>
      <c r="AL109" s="7"/>
    </row>
    <row r="110" spans="1:38" ht="27.75" customHeight="1" x14ac:dyDescent="0.25">
      <c r="A110" s="26"/>
      <c r="B110" s="27" t="s">
        <v>154</v>
      </c>
      <c r="C110" s="28"/>
      <c r="D110" s="134"/>
      <c r="E110" s="112"/>
      <c r="F110" s="112"/>
      <c r="G110" s="113"/>
      <c r="H110" s="28"/>
      <c r="I110" s="28"/>
      <c r="J110" s="135" t="str">
        <f>IF(SUM(Overheads!$S$9:$U$9)&gt;0,"Overheads are included","Overheads are not included")</f>
        <v>Overheads are not included</v>
      </c>
      <c r="K110" s="112"/>
      <c r="L110" s="112"/>
      <c r="M110" s="113"/>
      <c r="N110" s="29">
        <f>SUM(N9:N108)+(Overheads!$O$13)</f>
        <v>6550.4318000000003</v>
      </c>
      <c r="O110" s="29"/>
      <c r="P110" s="29">
        <f>ROUND(SUM(P9:P108)+(Overheads!$O$17),0)</f>
        <v>7205</v>
      </c>
      <c r="Q110" s="29">
        <f>(P110-N110)</f>
        <v>654.56819999999971</v>
      </c>
      <c r="R110" s="30">
        <f>IF(P110=0,0,Q110/P110)</f>
        <v>9.0849160305343471E-2</v>
      </c>
      <c r="S110" s="31"/>
      <c r="T110" s="31"/>
      <c r="U110" s="31"/>
      <c r="V110" s="31"/>
      <c r="W110" s="31"/>
      <c r="X110" s="31"/>
      <c r="Y110" s="31"/>
      <c r="Z110" s="31"/>
      <c r="AA110" s="31"/>
      <c r="AB110" s="31"/>
      <c r="AC110" s="31"/>
      <c r="AD110" s="31"/>
      <c r="AE110" s="31"/>
      <c r="AF110" s="31"/>
      <c r="AG110" s="31"/>
      <c r="AH110" s="31"/>
      <c r="AI110" s="31"/>
      <c r="AJ110" s="31"/>
      <c r="AK110" s="31"/>
      <c r="AL110" s="31"/>
    </row>
    <row r="111" spans="1:38" ht="12.75" customHeight="1" x14ac:dyDescent="0.3">
      <c r="B111" s="6"/>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row>
    <row r="112" spans="1:38" ht="12.75" customHeight="1" x14ac:dyDescent="0.3">
      <c r="B112" s="6"/>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row>
    <row r="113" spans="2:38" ht="12.75" customHeight="1" x14ac:dyDescent="0.3">
      <c r="B113" s="6"/>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row>
    <row r="114" spans="2:38" ht="12.75" customHeight="1" x14ac:dyDescent="0.3">
      <c r="B114" s="6"/>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row>
    <row r="115" spans="2:38" ht="12.75" customHeight="1" x14ac:dyDescent="0.3">
      <c r="B115" s="6"/>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row>
    <row r="116" spans="2:38" ht="12.75" customHeight="1" x14ac:dyDescent="0.3">
      <c r="B116" s="6"/>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row>
    <row r="117" spans="2:38" ht="12.75" customHeight="1" x14ac:dyDescent="0.3">
      <c r="B117" s="6"/>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row>
    <row r="118" spans="2:38" ht="12.75" customHeight="1" x14ac:dyDescent="0.3">
      <c r="B118" s="6"/>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row>
    <row r="119" spans="2:38" ht="12.75" customHeight="1" x14ac:dyDescent="0.3">
      <c r="B119" s="6"/>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row>
    <row r="120" spans="2:38" ht="12.75" customHeight="1" x14ac:dyDescent="0.3">
      <c r="B120" s="6"/>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row>
    <row r="121" spans="2:38" ht="12.75" customHeight="1" x14ac:dyDescent="0.3">
      <c r="B121" s="6"/>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row>
    <row r="122" spans="2:38" ht="12.75" customHeight="1" x14ac:dyDescent="0.3">
      <c r="B122" s="6"/>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row>
    <row r="123" spans="2:38" ht="12.75" customHeight="1" x14ac:dyDescent="0.3">
      <c r="B123" s="6"/>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row>
    <row r="124" spans="2:38" ht="12.75" customHeight="1" x14ac:dyDescent="0.3">
      <c r="B124" s="6"/>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row>
    <row r="125" spans="2:38" ht="12.75" customHeight="1" x14ac:dyDescent="0.3">
      <c r="B125" s="6"/>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row>
    <row r="126" spans="2:38" ht="12.75" customHeight="1" x14ac:dyDescent="0.3">
      <c r="B126" s="6"/>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row>
    <row r="127" spans="2:38" ht="12.75" customHeight="1" x14ac:dyDescent="0.3">
      <c r="B127" s="6"/>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row>
    <row r="128" spans="2:38" ht="12.75" customHeight="1" x14ac:dyDescent="0.3">
      <c r="B128" s="6"/>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row>
    <row r="129" spans="2:38" ht="12.75" customHeight="1" x14ac:dyDescent="0.3">
      <c r="B129" s="6"/>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row>
    <row r="130" spans="2:38" ht="12.75" customHeight="1" x14ac:dyDescent="0.3">
      <c r="B130" s="6"/>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row>
    <row r="131" spans="2:38" ht="12.75" customHeight="1" x14ac:dyDescent="0.3">
      <c r="B131" s="6"/>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row>
    <row r="132" spans="2:38" ht="12.75" customHeight="1" x14ac:dyDescent="0.3">
      <c r="B132" s="6"/>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row>
    <row r="133" spans="2:38" ht="12.75" customHeight="1" x14ac:dyDescent="0.3">
      <c r="B133" s="6"/>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row>
    <row r="134" spans="2:38" ht="12.75" customHeight="1" x14ac:dyDescent="0.3">
      <c r="B134" s="6"/>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row>
    <row r="135" spans="2:38" ht="12.75" customHeight="1" x14ac:dyDescent="0.3">
      <c r="B135" s="6"/>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row>
    <row r="136" spans="2:38" ht="12.75" customHeight="1" x14ac:dyDescent="0.3">
      <c r="B136" s="6"/>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row>
    <row r="137" spans="2:38" ht="12.75" customHeight="1" x14ac:dyDescent="0.3">
      <c r="B137" s="6"/>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row>
    <row r="138" spans="2:38" ht="12.75" customHeight="1" x14ac:dyDescent="0.3">
      <c r="B138" s="6"/>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row>
    <row r="139" spans="2:38" ht="12.75" customHeight="1" x14ac:dyDescent="0.3">
      <c r="B139" s="6"/>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row>
    <row r="140" spans="2:38" ht="12.75" customHeight="1" x14ac:dyDescent="0.3">
      <c r="B140" s="6"/>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row>
    <row r="141" spans="2:38" ht="12.75" customHeight="1" x14ac:dyDescent="0.3">
      <c r="B141" s="6"/>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row>
    <row r="142" spans="2:38" ht="12.75" customHeight="1" x14ac:dyDescent="0.3">
      <c r="B142" s="6"/>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row>
    <row r="143" spans="2:38" ht="12.75" customHeight="1" x14ac:dyDescent="0.3">
      <c r="B143" s="6"/>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row>
    <row r="144" spans="2:38" ht="12.75" customHeight="1" x14ac:dyDescent="0.3">
      <c r="B144" s="6"/>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row>
    <row r="145" spans="2:38" ht="12.75" customHeight="1" x14ac:dyDescent="0.3">
      <c r="B145" s="6"/>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row>
    <row r="146" spans="2:38" ht="12.75" customHeight="1" x14ac:dyDescent="0.3">
      <c r="B146" s="6"/>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row>
    <row r="147" spans="2:38" ht="12.75" customHeight="1" x14ac:dyDescent="0.3">
      <c r="B147" s="6"/>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row>
    <row r="148" spans="2:38" ht="12.75" customHeight="1" x14ac:dyDescent="0.3">
      <c r="B148" s="6"/>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row>
    <row r="149" spans="2:38" ht="12.75" customHeight="1" x14ac:dyDescent="0.3">
      <c r="B149" s="6"/>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row>
    <row r="150" spans="2:38" ht="12.75" customHeight="1" x14ac:dyDescent="0.3">
      <c r="B150" s="6"/>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row>
    <row r="151" spans="2:38" ht="12.75" customHeight="1" x14ac:dyDescent="0.3">
      <c r="B151" s="6"/>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row>
    <row r="152" spans="2:38" ht="12.75" customHeight="1" x14ac:dyDescent="0.3">
      <c r="B152" s="6"/>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row>
    <row r="153" spans="2:38" ht="12.75" customHeight="1" x14ac:dyDescent="0.3">
      <c r="B153" s="6"/>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row>
    <row r="154" spans="2:38" ht="12.75" customHeight="1" x14ac:dyDescent="0.3">
      <c r="B154" s="6"/>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row>
    <row r="155" spans="2:38" ht="12.75" customHeight="1" x14ac:dyDescent="0.3">
      <c r="B155" s="6"/>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row>
    <row r="156" spans="2:38" ht="12.75" customHeight="1" x14ac:dyDescent="0.3">
      <c r="B156" s="6"/>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row>
    <row r="157" spans="2:38" ht="12.75" customHeight="1" x14ac:dyDescent="0.3">
      <c r="B157" s="6"/>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row>
    <row r="158" spans="2:38" ht="12.75" customHeight="1" x14ac:dyDescent="0.3">
      <c r="B158" s="6"/>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row>
    <row r="159" spans="2:38" ht="12.75" customHeight="1" x14ac:dyDescent="0.3">
      <c r="B159" s="6"/>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row>
    <row r="160" spans="2:38" ht="12.75" customHeight="1" x14ac:dyDescent="0.3">
      <c r="B160" s="6"/>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row>
    <row r="161" spans="2:38" ht="12.75" customHeight="1" x14ac:dyDescent="0.3">
      <c r="B161" s="6"/>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row>
    <row r="162" spans="2:38" ht="12.75" customHeight="1" x14ac:dyDescent="0.3">
      <c r="B162" s="6"/>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row>
    <row r="163" spans="2:38" ht="12.75" customHeight="1" x14ac:dyDescent="0.3">
      <c r="B163" s="6"/>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row>
    <row r="164" spans="2:38" ht="12.75" customHeight="1" x14ac:dyDescent="0.3">
      <c r="B164" s="6"/>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row>
    <row r="165" spans="2:38" ht="12.75" customHeight="1" x14ac:dyDescent="0.3">
      <c r="B165" s="6"/>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row>
    <row r="166" spans="2:38" ht="12.75" customHeight="1" x14ac:dyDescent="0.3">
      <c r="B166" s="6"/>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row>
    <row r="167" spans="2:38" ht="12.75" customHeight="1" x14ac:dyDescent="0.3">
      <c r="B167" s="6"/>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row>
    <row r="168" spans="2:38" ht="12.75" customHeight="1" x14ac:dyDescent="0.3">
      <c r="B168" s="6"/>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row>
    <row r="169" spans="2:38" ht="12.75" customHeight="1" x14ac:dyDescent="0.3">
      <c r="B169" s="6"/>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row>
    <row r="170" spans="2:38" ht="12.75" customHeight="1" x14ac:dyDescent="0.3">
      <c r="B170" s="6"/>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row>
    <row r="171" spans="2:38" ht="12.75" customHeight="1" x14ac:dyDescent="0.3">
      <c r="B171" s="6"/>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row>
    <row r="172" spans="2:38" ht="12.75" customHeight="1" x14ac:dyDescent="0.3">
      <c r="B172" s="6"/>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row>
    <row r="173" spans="2:38" ht="12.75" customHeight="1" x14ac:dyDescent="0.3">
      <c r="B173" s="6"/>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row>
    <row r="174" spans="2:38" ht="12.75" customHeight="1" x14ac:dyDescent="0.3">
      <c r="B174" s="6"/>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row>
    <row r="175" spans="2:38" ht="12.75" customHeight="1" x14ac:dyDescent="0.3">
      <c r="B175" s="6"/>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row>
    <row r="176" spans="2:38" ht="12.75" customHeight="1" x14ac:dyDescent="0.3">
      <c r="B176" s="6"/>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row>
    <row r="177" spans="2:38" ht="12.75" customHeight="1" x14ac:dyDescent="0.3">
      <c r="B177" s="6"/>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row>
    <row r="178" spans="2:38" ht="12.75" customHeight="1" x14ac:dyDescent="0.3">
      <c r="B178" s="6"/>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row>
    <row r="179" spans="2:38" ht="12.75" customHeight="1" x14ac:dyDescent="0.3">
      <c r="B179" s="6"/>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row>
    <row r="180" spans="2:38" ht="12.75" customHeight="1" x14ac:dyDescent="0.3">
      <c r="B180" s="6"/>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row>
    <row r="181" spans="2:38" ht="12.75" customHeight="1" x14ac:dyDescent="0.3">
      <c r="B181" s="6"/>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row>
    <row r="182" spans="2:38" ht="12.75" customHeight="1" x14ac:dyDescent="0.3">
      <c r="B182" s="6"/>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row>
    <row r="183" spans="2:38" ht="12.75" customHeight="1" x14ac:dyDescent="0.3">
      <c r="B183" s="6"/>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row>
    <row r="184" spans="2:38" ht="12.75" customHeight="1" x14ac:dyDescent="0.3">
      <c r="B184" s="6"/>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row>
    <row r="185" spans="2:38" ht="12.75" customHeight="1" x14ac:dyDescent="0.3">
      <c r="B185" s="6"/>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row>
    <row r="186" spans="2:38" ht="12.75" customHeight="1" x14ac:dyDescent="0.3">
      <c r="B186" s="6"/>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row>
    <row r="187" spans="2:38" ht="12.75" customHeight="1" x14ac:dyDescent="0.3">
      <c r="B187" s="6"/>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row>
    <row r="188" spans="2:38" ht="12.75" customHeight="1" x14ac:dyDescent="0.3">
      <c r="B188" s="6"/>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row>
    <row r="189" spans="2:38" ht="12.75" customHeight="1" x14ac:dyDescent="0.3">
      <c r="B189" s="6"/>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row>
    <row r="190" spans="2:38" ht="12.75" customHeight="1" x14ac:dyDescent="0.3">
      <c r="B190" s="6"/>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row>
    <row r="191" spans="2:38" ht="12.75" customHeight="1" x14ac:dyDescent="0.3">
      <c r="B191" s="6"/>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row>
    <row r="192" spans="2:38" ht="12.75" customHeight="1" x14ac:dyDescent="0.3">
      <c r="B192" s="6"/>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row>
    <row r="193" spans="2:38" ht="12.75" customHeight="1" x14ac:dyDescent="0.3">
      <c r="B193" s="6"/>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row>
    <row r="194" spans="2:38" ht="12.75" customHeight="1" x14ac:dyDescent="0.3">
      <c r="B194" s="6"/>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row>
    <row r="195" spans="2:38" ht="12.75" customHeight="1" x14ac:dyDescent="0.3">
      <c r="B195" s="6"/>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row>
    <row r="196" spans="2:38" ht="12.75" customHeight="1" x14ac:dyDescent="0.3">
      <c r="B196" s="6"/>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row>
    <row r="197" spans="2:38" ht="12.75" customHeight="1" x14ac:dyDescent="0.3">
      <c r="B197" s="6"/>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row>
    <row r="198" spans="2:38" ht="12.75" customHeight="1" x14ac:dyDescent="0.3">
      <c r="B198" s="6"/>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row>
    <row r="199" spans="2:38" ht="12.75" customHeight="1" x14ac:dyDescent="0.3">
      <c r="B199" s="6"/>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row>
    <row r="200" spans="2:38" ht="12.75" customHeight="1" x14ac:dyDescent="0.3">
      <c r="B200" s="6"/>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row>
    <row r="201" spans="2:38" ht="12.75" customHeight="1" x14ac:dyDescent="0.3">
      <c r="B201" s="6"/>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row>
    <row r="202" spans="2:38" ht="12.75" customHeight="1" x14ac:dyDescent="0.3">
      <c r="B202" s="6"/>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row>
    <row r="203" spans="2:38" ht="12.75" customHeight="1" x14ac:dyDescent="0.3">
      <c r="B203" s="6"/>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row>
    <row r="204" spans="2:38" ht="12.75" customHeight="1" x14ac:dyDescent="0.3">
      <c r="B204" s="6"/>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row>
    <row r="205" spans="2:38" ht="12.75" customHeight="1" x14ac:dyDescent="0.3">
      <c r="B205" s="6"/>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row>
    <row r="206" spans="2:38" ht="12.75" customHeight="1" x14ac:dyDescent="0.3">
      <c r="B206" s="6"/>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row>
    <row r="207" spans="2:38" ht="12.75" customHeight="1" x14ac:dyDescent="0.3">
      <c r="B207" s="6"/>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row>
    <row r="208" spans="2:38" ht="12.75" customHeight="1" x14ac:dyDescent="0.3">
      <c r="B208" s="6"/>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row>
    <row r="209" spans="2:38" ht="12.75" customHeight="1" x14ac:dyDescent="0.3">
      <c r="B209" s="6"/>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row>
    <row r="210" spans="2:38" ht="12.75" customHeight="1" x14ac:dyDescent="0.3">
      <c r="B210" s="6"/>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row>
    <row r="211" spans="2:38" ht="12.75" customHeight="1" x14ac:dyDescent="0.3">
      <c r="B211" s="6"/>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row>
    <row r="212" spans="2:38" ht="12.75" customHeight="1" x14ac:dyDescent="0.3">
      <c r="B212" s="6"/>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row>
    <row r="213" spans="2:38" ht="12.75" customHeight="1" x14ac:dyDescent="0.3">
      <c r="B213" s="6"/>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row>
    <row r="214" spans="2:38" ht="12.75" customHeight="1" x14ac:dyDescent="0.3">
      <c r="B214" s="6"/>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row>
    <row r="215" spans="2:38" ht="12.75" customHeight="1" x14ac:dyDescent="0.3">
      <c r="B215" s="6"/>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row>
    <row r="216" spans="2:38" ht="12.75" customHeight="1" x14ac:dyDescent="0.3">
      <c r="B216" s="6"/>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row>
    <row r="217" spans="2:38" ht="12.75" customHeight="1" x14ac:dyDescent="0.3">
      <c r="B217" s="6"/>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row>
    <row r="218" spans="2:38" ht="12.75" customHeight="1" x14ac:dyDescent="0.3">
      <c r="B218" s="6"/>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row>
    <row r="219" spans="2:38" ht="12.75" customHeight="1" x14ac:dyDescent="0.3">
      <c r="B219" s="6"/>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row>
    <row r="220" spans="2:38" ht="12.75" customHeight="1" x14ac:dyDescent="0.3">
      <c r="B220" s="6"/>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row>
    <row r="221" spans="2:38" ht="12.75" customHeight="1" x14ac:dyDescent="0.3">
      <c r="B221" s="6"/>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row>
    <row r="222" spans="2:38" ht="12.75" customHeight="1" x14ac:dyDescent="0.3">
      <c r="B222" s="6"/>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row>
    <row r="223" spans="2:38" ht="12.75" customHeight="1" x14ac:dyDescent="0.3">
      <c r="B223" s="6"/>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row>
    <row r="224" spans="2:38" ht="12.75" customHeight="1" x14ac:dyDescent="0.3">
      <c r="B224" s="6"/>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row>
    <row r="225" spans="2:38" ht="12.75" customHeight="1" x14ac:dyDescent="0.3">
      <c r="B225" s="6"/>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row>
    <row r="226" spans="2:38" ht="12.75" customHeight="1" x14ac:dyDescent="0.3">
      <c r="B226" s="6"/>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row>
    <row r="227" spans="2:38" ht="12.75" customHeight="1" x14ac:dyDescent="0.3">
      <c r="B227" s="6"/>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row>
    <row r="228" spans="2:38" ht="12.75" customHeight="1" x14ac:dyDescent="0.3">
      <c r="B228" s="6"/>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row>
    <row r="229" spans="2:38" ht="12.75" customHeight="1" x14ac:dyDescent="0.3">
      <c r="B229" s="6"/>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row>
    <row r="230" spans="2:38" ht="12.75" customHeight="1" x14ac:dyDescent="0.3">
      <c r="B230" s="6"/>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row>
    <row r="231" spans="2:38" ht="12.75" customHeight="1" x14ac:dyDescent="0.3">
      <c r="B231" s="6"/>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row>
    <row r="232" spans="2:38" ht="12.75" customHeight="1" x14ac:dyDescent="0.3">
      <c r="B232" s="6"/>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row>
    <row r="233" spans="2:38" ht="12.75" customHeight="1" x14ac:dyDescent="0.3">
      <c r="B233" s="6"/>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row>
    <row r="234" spans="2:38" ht="12.75" customHeight="1" x14ac:dyDescent="0.3">
      <c r="B234" s="6"/>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row>
    <row r="235" spans="2:38" ht="12.75" customHeight="1" x14ac:dyDescent="0.3">
      <c r="B235" s="6"/>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row>
    <row r="236" spans="2:38" ht="12.75" customHeight="1" x14ac:dyDescent="0.3">
      <c r="B236" s="6"/>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row>
    <row r="237" spans="2:38" ht="12.75" customHeight="1" x14ac:dyDescent="0.3">
      <c r="B237" s="6"/>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row>
    <row r="238" spans="2:38" ht="12.75" customHeight="1" x14ac:dyDescent="0.3">
      <c r="B238" s="6"/>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row>
    <row r="239" spans="2:38" ht="12.75" customHeight="1" x14ac:dyDescent="0.3">
      <c r="B239" s="6"/>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row>
    <row r="240" spans="2:38" ht="12.75" customHeight="1" x14ac:dyDescent="0.3">
      <c r="B240" s="6"/>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row>
    <row r="241" spans="2:38" ht="12.75" customHeight="1" x14ac:dyDescent="0.3">
      <c r="B241" s="6"/>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row>
    <row r="242" spans="2:38" ht="12.75" customHeight="1" x14ac:dyDescent="0.3">
      <c r="B242" s="6"/>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row>
    <row r="243" spans="2:38" ht="12.75" customHeight="1" x14ac:dyDescent="0.3">
      <c r="B243" s="6"/>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row>
    <row r="244" spans="2:38" ht="12.75" customHeight="1" x14ac:dyDescent="0.3">
      <c r="B244" s="6"/>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row>
    <row r="245" spans="2:38" ht="12.75" customHeight="1" x14ac:dyDescent="0.3">
      <c r="B245" s="6"/>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row>
    <row r="246" spans="2:38" ht="12.75" customHeight="1" x14ac:dyDescent="0.3">
      <c r="B246" s="6"/>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row>
    <row r="247" spans="2:38" ht="12.75" customHeight="1" x14ac:dyDescent="0.3">
      <c r="B247" s="6"/>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row>
    <row r="248" spans="2:38" ht="12.75" customHeight="1" x14ac:dyDescent="0.3">
      <c r="B248" s="6"/>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row>
    <row r="249" spans="2:38" ht="12.75" customHeight="1" x14ac:dyDescent="0.3">
      <c r="B249" s="6"/>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row>
    <row r="250" spans="2:38" ht="12.75" customHeight="1" x14ac:dyDescent="0.3">
      <c r="B250" s="6"/>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row>
    <row r="251" spans="2:38" ht="12.75" customHeight="1" x14ac:dyDescent="0.3">
      <c r="B251" s="6"/>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row>
    <row r="252" spans="2:38" ht="12.75" customHeight="1" x14ac:dyDescent="0.3">
      <c r="B252" s="6"/>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row>
    <row r="253" spans="2:38" ht="12.75" customHeight="1" x14ac:dyDescent="0.3">
      <c r="B253" s="6"/>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row>
    <row r="254" spans="2:38" ht="12.75" customHeight="1" x14ac:dyDescent="0.3">
      <c r="B254" s="6"/>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row>
    <row r="255" spans="2:38" ht="12.75" customHeight="1" x14ac:dyDescent="0.3">
      <c r="B255" s="6"/>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row>
    <row r="256" spans="2:38" ht="12.75" customHeight="1" x14ac:dyDescent="0.3">
      <c r="B256" s="6"/>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row>
    <row r="257" spans="2:38" ht="12.75" customHeight="1" x14ac:dyDescent="0.3">
      <c r="B257" s="6"/>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row>
    <row r="258" spans="2:38" ht="12.75" customHeight="1" x14ac:dyDescent="0.3">
      <c r="B258" s="6"/>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row>
    <row r="259" spans="2:38" ht="12.75" customHeight="1" x14ac:dyDescent="0.3">
      <c r="B259" s="6"/>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row>
    <row r="260" spans="2:38" ht="12.75" customHeight="1" x14ac:dyDescent="0.3">
      <c r="B260" s="6"/>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row>
    <row r="261" spans="2:38" ht="12.75" customHeight="1" x14ac:dyDescent="0.3">
      <c r="B261" s="6"/>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row>
    <row r="262" spans="2:38" ht="12.75" customHeight="1" x14ac:dyDescent="0.3">
      <c r="B262" s="6"/>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row>
    <row r="263" spans="2:38" ht="12.75" customHeight="1" x14ac:dyDescent="0.3">
      <c r="B263" s="6"/>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row>
    <row r="264" spans="2:38" ht="12.75" customHeight="1" x14ac:dyDescent="0.3">
      <c r="B264" s="6"/>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row>
    <row r="265" spans="2:38" ht="12.75" customHeight="1" x14ac:dyDescent="0.3">
      <c r="B265" s="6"/>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row>
    <row r="266" spans="2:38" ht="12.75" customHeight="1" x14ac:dyDescent="0.3">
      <c r="B266" s="6"/>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row>
    <row r="267" spans="2:38" ht="12.75" customHeight="1" x14ac:dyDescent="0.3">
      <c r="B267" s="6"/>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row>
    <row r="268" spans="2:38" ht="12.75" customHeight="1" x14ac:dyDescent="0.3">
      <c r="B268" s="6"/>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row>
    <row r="269" spans="2:38" ht="12.75" customHeight="1" x14ac:dyDescent="0.3">
      <c r="B269" s="6"/>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row>
    <row r="270" spans="2:38" ht="12.75" customHeight="1" x14ac:dyDescent="0.3">
      <c r="B270" s="6"/>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row>
    <row r="271" spans="2:38" ht="12.75" customHeight="1" x14ac:dyDescent="0.3">
      <c r="B271" s="6"/>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row>
    <row r="272" spans="2:38" ht="12.75" customHeight="1" x14ac:dyDescent="0.3">
      <c r="B272" s="6"/>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row>
    <row r="273" spans="2:38" ht="12.75" customHeight="1" x14ac:dyDescent="0.3">
      <c r="B273" s="6"/>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row>
    <row r="274" spans="2:38" ht="12.75" customHeight="1" x14ac:dyDescent="0.3">
      <c r="B274" s="6"/>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row>
    <row r="275" spans="2:38" ht="12.75" customHeight="1" x14ac:dyDescent="0.3">
      <c r="B275" s="6"/>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row>
    <row r="276" spans="2:38" ht="12.75" customHeight="1" x14ac:dyDescent="0.3">
      <c r="B276" s="6"/>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row>
    <row r="277" spans="2:38" ht="12.75" customHeight="1" x14ac:dyDescent="0.3">
      <c r="B277" s="6"/>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row>
    <row r="278" spans="2:38" ht="12.75" customHeight="1" x14ac:dyDescent="0.3">
      <c r="B278" s="6"/>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row>
    <row r="279" spans="2:38" ht="12.75" customHeight="1" x14ac:dyDescent="0.3">
      <c r="B279" s="6"/>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row>
    <row r="280" spans="2:38" ht="12.75" customHeight="1" x14ac:dyDescent="0.3">
      <c r="B280" s="6"/>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row>
    <row r="281" spans="2:38" ht="12.75" customHeight="1" x14ac:dyDescent="0.3">
      <c r="B281" s="6"/>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row>
    <row r="282" spans="2:38" ht="12.75" customHeight="1" x14ac:dyDescent="0.3">
      <c r="B282" s="6"/>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row>
    <row r="283" spans="2:38" ht="12.75" customHeight="1" x14ac:dyDescent="0.3">
      <c r="B283" s="6"/>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row>
    <row r="284" spans="2:38" ht="12.75" customHeight="1" x14ac:dyDescent="0.3">
      <c r="B284" s="6"/>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row>
    <row r="285" spans="2:38" ht="12.75" customHeight="1" x14ac:dyDescent="0.3">
      <c r="B285" s="6"/>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row>
    <row r="286" spans="2:38" ht="12.75" customHeight="1" x14ac:dyDescent="0.3">
      <c r="B286" s="6"/>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row>
    <row r="287" spans="2:38" ht="12.75" customHeight="1" x14ac:dyDescent="0.3">
      <c r="B287" s="6"/>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row>
    <row r="288" spans="2:38" ht="12.75" customHeight="1" x14ac:dyDescent="0.3">
      <c r="B288" s="6"/>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row>
    <row r="289" spans="2:38" ht="12.75" customHeight="1" x14ac:dyDescent="0.3">
      <c r="B289" s="6"/>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row>
    <row r="290" spans="2:38" ht="12.75" customHeight="1" x14ac:dyDescent="0.3">
      <c r="B290" s="6"/>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row>
    <row r="291" spans="2:38" ht="12.75" customHeight="1" x14ac:dyDescent="0.3">
      <c r="B291" s="6"/>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row>
    <row r="292" spans="2:38" ht="12.75" customHeight="1" x14ac:dyDescent="0.3">
      <c r="B292" s="6"/>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row>
    <row r="293" spans="2:38" ht="12.75" customHeight="1" x14ac:dyDescent="0.3">
      <c r="B293" s="6"/>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row>
    <row r="294" spans="2:38" ht="12.75" customHeight="1" x14ac:dyDescent="0.3">
      <c r="B294" s="6"/>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row>
    <row r="295" spans="2:38" ht="12.75" customHeight="1" x14ac:dyDescent="0.3">
      <c r="B295" s="6"/>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row>
    <row r="296" spans="2:38" ht="12.75" customHeight="1" x14ac:dyDescent="0.3">
      <c r="B296" s="6"/>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row>
    <row r="297" spans="2:38" ht="12.75" customHeight="1" x14ac:dyDescent="0.3">
      <c r="B297" s="6"/>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row>
    <row r="298" spans="2:38" ht="12.75" customHeight="1" x14ac:dyDescent="0.3">
      <c r="B298" s="6"/>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row>
    <row r="299" spans="2:38" ht="12.75" customHeight="1" x14ac:dyDescent="0.3">
      <c r="B299" s="6"/>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row>
    <row r="300" spans="2:38" ht="12.75" customHeight="1" x14ac:dyDescent="0.3">
      <c r="B300" s="6"/>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row>
    <row r="301" spans="2:38" ht="12.75" customHeight="1" x14ac:dyDescent="0.3">
      <c r="B301" s="6"/>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row>
    <row r="302" spans="2:38" ht="12.75" customHeight="1" x14ac:dyDescent="0.3">
      <c r="B302" s="6"/>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row>
    <row r="303" spans="2:38" ht="12.75" customHeight="1" x14ac:dyDescent="0.3">
      <c r="B303" s="6"/>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row>
    <row r="304" spans="2:38" ht="12.75" customHeight="1" x14ac:dyDescent="0.3">
      <c r="B304" s="6"/>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row>
    <row r="305" spans="2:38" ht="12.75" customHeight="1" x14ac:dyDescent="0.3">
      <c r="B305" s="6"/>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row>
    <row r="306" spans="2:38" ht="12.75" customHeight="1" x14ac:dyDescent="0.3">
      <c r="B306" s="6"/>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row>
    <row r="307" spans="2:38" ht="12.75" customHeight="1" x14ac:dyDescent="0.3">
      <c r="B307" s="6"/>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row>
    <row r="308" spans="2:38" ht="12.75" customHeight="1" x14ac:dyDescent="0.3">
      <c r="B308" s="6"/>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row>
    <row r="309" spans="2:38" ht="12.75" customHeight="1" x14ac:dyDescent="0.3">
      <c r="B309" s="6"/>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row>
    <row r="310" spans="2:38" ht="12.75" customHeight="1" x14ac:dyDescent="0.3">
      <c r="B310" s="6"/>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row>
    <row r="311" spans="2:38" ht="12.75" customHeight="1" x14ac:dyDescent="0.3">
      <c r="B311" s="6"/>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row>
    <row r="312" spans="2:38" ht="12.75" customHeight="1" x14ac:dyDescent="0.3">
      <c r="B312" s="6"/>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row>
    <row r="313" spans="2:38" ht="12.75" customHeight="1" x14ac:dyDescent="0.3">
      <c r="B313" s="6"/>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row>
    <row r="314" spans="2:38" ht="12.75" customHeight="1" x14ac:dyDescent="0.3">
      <c r="B314" s="6"/>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row>
    <row r="315" spans="2:38" ht="12.75" customHeight="1" x14ac:dyDescent="0.3">
      <c r="B315" s="6"/>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row>
    <row r="316" spans="2:38" ht="12.75" customHeight="1" x14ac:dyDescent="0.3">
      <c r="B316" s="6"/>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row>
    <row r="317" spans="2:38" ht="12.75" customHeight="1" x14ac:dyDescent="0.3">
      <c r="B317" s="6"/>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row>
    <row r="318" spans="2:38" ht="12.75" customHeight="1" x14ac:dyDescent="0.3">
      <c r="B318" s="6"/>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row>
    <row r="319" spans="2:38" ht="12.75" customHeight="1" x14ac:dyDescent="0.3">
      <c r="B319" s="6"/>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row>
    <row r="320" spans="2:38" ht="12.75" customHeight="1" x14ac:dyDescent="0.3">
      <c r="B320" s="6"/>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row>
    <row r="321" spans="2:38" ht="12.75" customHeight="1" x14ac:dyDescent="0.3">
      <c r="B321" s="6"/>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row>
    <row r="322" spans="2:38" ht="12.75" customHeight="1" x14ac:dyDescent="0.3">
      <c r="B322" s="6"/>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row>
    <row r="323" spans="2:38" ht="12.75" customHeight="1" x14ac:dyDescent="0.3">
      <c r="B323" s="6"/>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row>
    <row r="324" spans="2:38" ht="12.75" customHeight="1" x14ac:dyDescent="0.3">
      <c r="B324" s="6"/>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row>
    <row r="325" spans="2:38" ht="12.75" customHeight="1" x14ac:dyDescent="0.3">
      <c r="B325" s="6"/>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row>
    <row r="326" spans="2:38" ht="12.75" customHeight="1" x14ac:dyDescent="0.3">
      <c r="B326" s="6"/>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row>
    <row r="327" spans="2:38" ht="12.75" customHeight="1" x14ac:dyDescent="0.3">
      <c r="B327" s="6"/>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row>
    <row r="328" spans="2:38" ht="12.75" customHeight="1" x14ac:dyDescent="0.3">
      <c r="B328" s="6"/>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row>
    <row r="329" spans="2:38" ht="12.75" customHeight="1" x14ac:dyDescent="0.3">
      <c r="B329" s="6"/>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row>
    <row r="330" spans="2:38" ht="12.75" customHeight="1" x14ac:dyDescent="0.3">
      <c r="B330" s="6"/>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row>
    <row r="331" spans="2:38" ht="12.75" customHeight="1" x14ac:dyDescent="0.3">
      <c r="B331" s="6"/>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row>
    <row r="332" spans="2:38" ht="12.75" customHeight="1" x14ac:dyDescent="0.3">
      <c r="B332" s="6"/>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row>
    <row r="333" spans="2:38" ht="12.75" customHeight="1" x14ac:dyDescent="0.3">
      <c r="B333" s="6"/>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row>
    <row r="334" spans="2:38" ht="12.75" customHeight="1" x14ac:dyDescent="0.3">
      <c r="B334" s="6"/>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row>
    <row r="335" spans="2:38" ht="12.75" customHeight="1" x14ac:dyDescent="0.3">
      <c r="B335" s="6"/>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row>
    <row r="336" spans="2:38" ht="12.75" customHeight="1" x14ac:dyDescent="0.3">
      <c r="B336" s="6"/>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row>
    <row r="337" spans="2:38" ht="12.75" customHeight="1" x14ac:dyDescent="0.3">
      <c r="B337" s="6"/>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row>
    <row r="338" spans="2:38" ht="12.75" customHeight="1" x14ac:dyDescent="0.3">
      <c r="B338" s="6"/>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row>
    <row r="339" spans="2:38" ht="12.75" customHeight="1" x14ac:dyDescent="0.3">
      <c r="B339" s="6"/>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row>
    <row r="340" spans="2:38" ht="12.75" customHeight="1" x14ac:dyDescent="0.3">
      <c r="B340" s="6"/>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row>
    <row r="341" spans="2:38" ht="12.75" customHeight="1" x14ac:dyDescent="0.3">
      <c r="B341" s="6"/>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row>
    <row r="342" spans="2:38" ht="12.75" customHeight="1" x14ac:dyDescent="0.3">
      <c r="B342" s="6"/>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row>
    <row r="343" spans="2:38" ht="12.75" customHeight="1" x14ac:dyDescent="0.3">
      <c r="B343" s="6"/>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row>
    <row r="344" spans="2:38" ht="12.75" customHeight="1" x14ac:dyDescent="0.3">
      <c r="B344" s="6"/>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row>
    <row r="345" spans="2:38" ht="12.75" customHeight="1" x14ac:dyDescent="0.3">
      <c r="B345" s="6"/>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row>
    <row r="346" spans="2:38" ht="12.75" customHeight="1" x14ac:dyDescent="0.3">
      <c r="B346" s="6"/>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row>
    <row r="347" spans="2:38" ht="12.75" customHeight="1" x14ac:dyDescent="0.3">
      <c r="B347" s="6"/>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row>
    <row r="348" spans="2:38" ht="12.75" customHeight="1" x14ac:dyDescent="0.3">
      <c r="B348" s="6"/>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row>
    <row r="349" spans="2:38" ht="12.75" customHeight="1" x14ac:dyDescent="0.3">
      <c r="B349" s="6"/>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row>
    <row r="350" spans="2:38" ht="12.75" customHeight="1" x14ac:dyDescent="0.3">
      <c r="B350" s="6"/>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row>
    <row r="351" spans="2:38" ht="12.75" customHeight="1" x14ac:dyDescent="0.3">
      <c r="B351" s="6"/>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row>
    <row r="352" spans="2:38" ht="12.75" customHeight="1" x14ac:dyDescent="0.3">
      <c r="B352" s="6"/>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row>
    <row r="353" spans="2:38" ht="12.75" customHeight="1" x14ac:dyDescent="0.3">
      <c r="B353" s="6"/>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row>
    <row r="354" spans="2:38" ht="12.75" customHeight="1" x14ac:dyDescent="0.3">
      <c r="B354" s="6"/>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row>
    <row r="355" spans="2:38" ht="12.75" customHeight="1" x14ac:dyDescent="0.3">
      <c r="B355" s="6"/>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row>
    <row r="356" spans="2:38" ht="12.75" customHeight="1" x14ac:dyDescent="0.3">
      <c r="B356" s="6"/>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row>
    <row r="357" spans="2:38" ht="12.75" customHeight="1" x14ac:dyDescent="0.3">
      <c r="B357" s="6"/>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row>
    <row r="358" spans="2:38" ht="12.75" customHeight="1" x14ac:dyDescent="0.3">
      <c r="B358" s="6"/>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row>
    <row r="359" spans="2:38" ht="12.75" customHeight="1" x14ac:dyDescent="0.3">
      <c r="B359" s="6"/>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row>
    <row r="360" spans="2:38" ht="12.75" customHeight="1" x14ac:dyDescent="0.3">
      <c r="B360" s="6"/>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row>
    <row r="361" spans="2:38" ht="12.75" customHeight="1" x14ac:dyDescent="0.3">
      <c r="B361" s="6"/>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row>
    <row r="362" spans="2:38" ht="12.75" customHeight="1" x14ac:dyDescent="0.3">
      <c r="B362" s="6"/>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row>
    <row r="363" spans="2:38" ht="12.75" customHeight="1" x14ac:dyDescent="0.3">
      <c r="B363" s="6"/>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row>
    <row r="364" spans="2:38" ht="12.75" customHeight="1" x14ac:dyDescent="0.3">
      <c r="B364" s="6"/>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row>
    <row r="365" spans="2:38" ht="12.75" customHeight="1" x14ac:dyDescent="0.3">
      <c r="B365" s="6"/>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row>
    <row r="366" spans="2:38" ht="12.75" customHeight="1" x14ac:dyDescent="0.3">
      <c r="B366" s="6"/>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row>
    <row r="367" spans="2:38" ht="12.75" customHeight="1" x14ac:dyDescent="0.3">
      <c r="B367" s="6"/>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row>
    <row r="368" spans="2:38" ht="12.75" customHeight="1" x14ac:dyDescent="0.3">
      <c r="B368" s="6"/>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row>
    <row r="369" spans="2:38" ht="12.75" customHeight="1" x14ac:dyDescent="0.3">
      <c r="B369" s="6"/>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row>
    <row r="370" spans="2:38" ht="12.75" customHeight="1" x14ac:dyDescent="0.3">
      <c r="B370" s="6"/>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row>
    <row r="371" spans="2:38" ht="12.75" customHeight="1" x14ac:dyDescent="0.3">
      <c r="B371" s="6"/>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row>
    <row r="372" spans="2:38" ht="12.75" customHeight="1" x14ac:dyDescent="0.3">
      <c r="B372" s="6"/>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row>
    <row r="373" spans="2:38" ht="12.75" customHeight="1" x14ac:dyDescent="0.3">
      <c r="B373" s="6"/>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row>
    <row r="374" spans="2:38" ht="12.75" customHeight="1" x14ac:dyDescent="0.3">
      <c r="B374" s="6"/>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row>
    <row r="375" spans="2:38" ht="12.75" customHeight="1" x14ac:dyDescent="0.3">
      <c r="B375" s="6"/>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row>
    <row r="376" spans="2:38" ht="12.75" customHeight="1" x14ac:dyDescent="0.3">
      <c r="B376" s="6"/>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row>
    <row r="377" spans="2:38" ht="12.75" customHeight="1" x14ac:dyDescent="0.3">
      <c r="B377" s="6"/>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row>
    <row r="378" spans="2:38" ht="12.75" customHeight="1" x14ac:dyDescent="0.3">
      <c r="B378" s="6"/>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row>
    <row r="379" spans="2:38" ht="12.75" customHeight="1" x14ac:dyDescent="0.3">
      <c r="B379" s="6"/>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row>
    <row r="380" spans="2:38" ht="12.75" customHeight="1" x14ac:dyDescent="0.3">
      <c r="B380" s="6"/>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row>
    <row r="381" spans="2:38" ht="12.75" customHeight="1" x14ac:dyDescent="0.3">
      <c r="B381" s="6"/>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row>
    <row r="382" spans="2:38" ht="12.75" customHeight="1" x14ac:dyDescent="0.3">
      <c r="B382" s="6"/>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row>
    <row r="383" spans="2:38" ht="12.75" customHeight="1" x14ac:dyDescent="0.3">
      <c r="B383" s="6"/>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row>
    <row r="384" spans="2:38" ht="12.75" customHeight="1" x14ac:dyDescent="0.3">
      <c r="B384" s="6"/>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row>
    <row r="385" spans="2:38" ht="12.75" customHeight="1" x14ac:dyDescent="0.3">
      <c r="B385" s="6"/>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row>
    <row r="386" spans="2:38" ht="12.75" customHeight="1" x14ac:dyDescent="0.3">
      <c r="B386" s="6"/>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row>
    <row r="387" spans="2:38" ht="12.75" customHeight="1" x14ac:dyDescent="0.3">
      <c r="B387" s="6"/>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row>
    <row r="388" spans="2:38" ht="12.75" customHeight="1" x14ac:dyDescent="0.3">
      <c r="B388" s="6"/>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row>
    <row r="389" spans="2:38" ht="12.75" customHeight="1" x14ac:dyDescent="0.3">
      <c r="B389" s="6"/>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row>
    <row r="390" spans="2:38" ht="12.75" customHeight="1" x14ac:dyDescent="0.3">
      <c r="B390" s="6"/>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row>
    <row r="391" spans="2:38" ht="12.75" customHeight="1" x14ac:dyDescent="0.3">
      <c r="B391" s="6"/>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row>
    <row r="392" spans="2:38" ht="12.75" customHeight="1" x14ac:dyDescent="0.3">
      <c r="B392" s="6"/>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row>
    <row r="393" spans="2:38" ht="12.75" customHeight="1" x14ac:dyDescent="0.3">
      <c r="B393" s="6"/>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row>
    <row r="394" spans="2:38" ht="12.75" customHeight="1" x14ac:dyDescent="0.3">
      <c r="B394" s="6"/>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row>
    <row r="395" spans="2:38" ht="12.75" customHeight="1" x14ac:dyDescent="0.3">
      <c r="B395" s="6"/>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row>
    <row r="396" spans="2:38" ht="12.75" customHeight="1" x14ac:dyDescent="0.3">
      <c r="B396" s="6"/>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row>
    <row r="397" spans="2:38" ht="12.75" customHeight="1" x14ac:dyDescent="0.3">
      <c r="B397" s="6"/>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row>
    <row r="398" spans="2:38" ht="12.75" customHeight="1" x14ac:dyDescent="0.3">
      <c r="B398" s="6"/>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row>
    <row r="399" spans="2:38" ht="12.75" customHeight="1" x14ac:dyDescent="0.3">
      <c r="B399" s="6"/>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row>
    <row r="400" spans="2:38" ht="12.75" customHeight="1" x14ac:dyDescent="0.3">
      <c r="B400" s="6"/>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row>
    <row r="401" spans="2:38" ht="12.75" customHeight="1" x14ac:dyDescent="0.3">
      <c r="B401" s="6"/>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row>
    <row r="402" spans="2:38" ht="12.75" customHeight="1" x14ac:dyDescent="0.3">
      <c r="B402" s="6"/>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row>
    <row r="403" spans="2:38" ht="12.75" customHeight="1" x14ac:dyDescent="0.3">
      <c r="B403" s="6"/>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row>
    <row r="404" spans="2:38" ht="12.75" customHeight="1" x14ac:dyDescent="0.3">
      <c r="B404" s="6"/>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row>
    <row r="405" spans="2:38" ht="12.75" customHeight="1" x14ac:dyDescent="0.3">
      <c r="B405" s="6"/>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row>
    <row r="406" spans="2:38" ht="12.75" customHeight="1" x14ac:dyDescent="0.3">
      <c r="B406" s="6"/>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row>
    <row r="407" spans="2:38" ht="12.75" customHeight="1" x14ac:dyDescent="0.3">
      <c r="B407" s="6"/>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row>
    <row r="408" spans="2:38" ht="12.75" customHeight="1" x14ac:dyDescent="0.3">
      <c r="B408" s="6"/>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row>
    <row r="409" spans="2:38" ht="12.75" customHeight="1" x14ac:dyDescent="0.3">
      <c r="B409" s="6"/>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row>
    <row r="410" spans="2:38" ht="12.75" customHeight="1" x14ac:dyDescent="0.3">
      <c r="B410" s="6"/>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row>
    <row r="411" spans="2:38" ht="12.75" customHeight="1" x14ac:dyDescent="0.3">
      <c r="B411" s="6"/>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row>
    <row r="412" spans="2:38" ht="12.75" customHeight="1" x14ac:dyDescent="0.3">
      <c r="B412" s="6"/>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row>
    <row r="413" spans="2:38" ht="12.75" customHeight="1" x14ac:dyDescent="0.3">
      <c r="B413" s="6"/>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row>
    <row r="414" spans="2:38" ht="12.75" customHeight="1" x14ac:dyDescent="0.3">
      <c r="B414" s="6"/>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row>
    <row r="415" spans="2:38" ht="12.75" customHeight="1" x14ac:dyDescent="0.3">
      <c r="B415" s="6"/>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row>
    <row r="416" spans="2:38" ht="12.75" customHeight="1" x14ac:dyDescent="0.3">
      <c r="B416" s="6"/>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row>
    <row r="417" spans="2:38" ht="12.75" customHeight="1" x14ac:dyDescent="0.3">
      <c r="B417" s="6"/>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row>
    <row r="418" spans="2:38" ht="12.75" customHeight="1" x14ac:dyDescent="0.3">
      <c r="B418" s="6"/>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row>
    <row r="419" spans="2:38" ht="12.75" customHeight="1" x14ac:dyDescent="0.3">
      <c r="B419" s="6"/>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row>
    <row r="420" spans="2:38" ht="12.75" customHeight="1" x14ac:dyDescent="0.3">
      <c r="B420" s="6"/>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row>
    <row r="421" spans="2:38" ht="12.75" customHeight="1" x14ac:dyDescent="0.3">
      <c r="B421" s="6"/>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row>
    <row r="422" spans="2:38" ht="12.75" customHeight="1" x14ac:dyDescent="0.3">
      <c r="B422" s="6"/>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row>
    <row r="423" spans="2:38" ht="12.75" customHeight="1" x14ac:dyDescent="0.3">
      <c r="B423" s="6"/>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row>
    <row r="424" spans="2:38" ht="12.75" customHeight="1" x14ac:dyDescent="0.3">
      <c r="B424" s="6"/>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row>
    <row r="425" spans="2:38" ht="12.75" customHeight="1" x14ac:dyDescent="0.3">
      <c r="B425" s="6"/>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row>
    <row r="426" spans="2:38" ht="12.75" customHeight="1" x14ac:dyDescent="0.3">
      <c r="B426" s="6"/>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row>
    <row r="427" spans="2:38" ht="12.75" customHeight="1" x14ac:dyDescent="0.3">
      <c r="B427" s="6"/>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row>
    <row r="428" spans="2:38" ht="12.75" customHeight="1" x14ac:dyDescent="0.3">
      <c r="B428" s="6"/>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row>
    <row r="429" spans="2:38" ht="12.75" customHeight="1" x14ac:dyDescent="0.3">
      <c r="B429" s="6"/>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row>
    <row r="430" spans="2:38" ht="12.75" customHeight="1" x14ac:dyDescent="0.3">
      <c r="B430" s="6"/>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row>
    <row r="431" spans="2:38" ht="12.75" customHeight="1" x14ac:dyDescent="0.3">
      <c r="B431" s="6"/>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row>
    <row r="432" spans="2:38" ht="12.75" customHeight="1" x14ac:dyDescent="0.3">
      <c r="B432" s="6"/>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row>
    <row r="433" spans="2:38" ht="12.75" customHeight="1" x14ac:dyDescent="0.3">
      <c r="B433" s="6"/>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row>
    <row r="434" spans="2:38" ht="12.75" customHeight="1" x14ac:dyDescent="0.3">
      <c r="B434" s="6"/>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row>
    <row r="435" spans="2:38" ht="12.75" customHeight="1" x14ac:dyDescent="0.3">
      <c r="B435" s="6"/>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row>
    <row r="436" spans="2:38" ht="12.75" customHeight="1" x14ac:dyDescent="0.3">
      <c r="B436" s="6"/>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row>
    <row r="437" spans="2:38" ht="12.75" customHeight="1" x14ac:dyDescent="0.3">
      <c r="B437" s="6"/>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row>
    <row r="438" spans="2:38" ht="12.75" customHeight="1" x14ac:dyDescent="0.3">
      <c r="B438" s="6"/>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row>
    <row r="439" spans="2:38" ht="12.75" customHeight="1" x14ac:dyDescent="0.3">
      <c r="B439" s="6"/>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row>
    <row r="440" spans="2:38" ht="12.75" customHeight="1" x14ac:dyDescent="0.3">
      <c r="B440" s="6"/>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row>
    <row r="441" spans="2:38" ht="12.75" customHeight="1" x14ac:dyDescent="0.3">
      <c r="B441" s="6"/>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row>
    <row r="442" spans="2:38" ht="12.75" customHeight="1" x14ac:dyDescent="0.3">
      <c r="B442" s="6"/>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row>
    <row r="443" spans="2:38" ht="12.75" customHeight="1" x14ac:dyDescent="0.3">
      <c r="B443" s="6"/>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row>
    <row r="444" spans="2:38" ht="12.75" customHeight="1" x14ac:dyDescent="0.3">
      <c r="B444" s="6"/>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row>
    <row r="445" spans="2:38" ht="12.75" customHeight="1" x14ac:dyDescent="0.3">
      <c r="B445" s="6"/>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row>
    <row r="446" spans="2:38" ht="12.75" customHeight="1" x14ac:dyDescent="0.3">
      <c r="B446" s="6"/>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row>
    <row r="447" spans="2:38" ht="12.75" customHeight="1" x14ac:dyDescent="0.3">
      <c r="B447" s="6"/>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row>
    <row r="448" spans="2:38" ht="12.75" customHeight="1" x14ac:dyDescent="0.3">
      <c r="B448" s="6"/>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row>
    <row r="449" spans="2:38" ht="12.75" customHeight="1" x14ac:dyDescent="0.3">
      <c r="B449" s="6"/>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row>
    <row r="450" spans="2:38" ht="12.75" customHeight="1" x14ac:dyDescent="0.3">
      <c r="B450" s="6"/>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row>
    <row r="451" spans="2:38" ht="12.75" customHeight="1" x14ac:dyDescent="0.3">
      <c r="B451" s="6"/>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row>
    <row r="452" spans="2:38" ht="12.75" customHeight="1" x14ac:dyDescent="0.3">
      <c r="B452" s="6"/>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row>
    <row r="453" spans="2:38" ht="12.75" customHeight="1" x14ac:dyDescent="0.3">
      <c r="B453" s="6"/>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row>
    <row r="454" spans="2:38" ht="12.75" customHeight="1" x14ac:dyDescent="0.3">
      <c r="B454" s="6"/>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row>
    <row r="455" spans="2:38" ht="12.75" customHeight="1" x14ac:dyDescent="0.3">
      <c r="B455" s="6"/>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row>
    <row r="456" spans="2:38" ht="12.75" customHeight="1" x14ac:dyDescent="0.3">
      <c r="B456" s="6"/>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row>
    <row r="457" spans="2:38" ht="12.75" customHeight="1" x14ac:dyDescent="0.3">
      <c r="B457" s="6"/>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row>
    <row r="458" spans="2:38" ht="12.75" customHeight="1" x14ac:dyDescent="0.3">
      <c r="B458" s="6"/>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row>
    <row r="459" spans="2:38" ht="12.75" customHeight="1" x14ac:dyDescent="0.3">
      <c r="B459" s="6"/>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row>
    <row r="460" spans="2:38" ht="12.75" customHeight="1" x14ac:dyDescent="0.3">
      <c r="B460" s="6"/>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row>
    <row r="461" spans="2:38" ht="12.75" customHeight="1" x14ac:dyDescent="0.3">
      <c r="B461" s="6"/>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row>
    <row r="462" spans="2:38" ht="12.75" customHeight="1" x14ac:dyDescent="0.3">
      <c r="B462" s="6"/>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row>
    <row r="463" spans="2:38" ht="12.75" customHeight="1" x14ac:dyDescent="0.3">
      <c r="B463" s="6"/>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row>
    <row r="464" spans="2:38" ht="12.75" customHeight="1" x14ac:dyDescent="0.3">
      <c r="B464" s="6"/>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row>
    <row r="465" spans="2:38" ht="12.75" customHeight="1" x14ac:dyDescent="0.3">
      <c r="B465" s="6"/>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row>
    <row r="466" spans="2:38" ht="12.75" customHeight="1" x14ac:dyDescent="0.3">
      <c r="B466" s="6"/>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row>
    <row r="467" spans="2:38" ht="12.75" customHeight="1" x14ac:dyDescent="0.3">
      <c r="B467" s="6"/>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row>
    <row r="468" spans="2:38" ht="12.75" customHeight="1" x14ac:dyDescent="0.3">
      <c r="B468" s="6"/>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row>
    <row r="469" spans="2:38" ht="12.75" customHeight="1" x14ac:dyDescent="0.3">
      <c r="B469" s="6"/>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row>
    <row r="470" spans="2:38" ht="12.75" customHeight="1" x14ac:dyDescent="0.3">
      <c r="B470" s="6"/>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row>
    <row r="471" spans="2:38" ht="12.75" customHeight="1" x14ac:dyDescent="0.3">
      <c r="B471" s="6"/>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row>
    <row r="472" spans="2:38" ht="12.75" customHeight="1" x14ac:dyDescent="0.3">
      <c r="B472" s="6"/>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row>
    <row r="473" spans="2:38" ht="12.75" customHeight="1" x14ac:dyDescent="0.3">
      <c r="B473" s="6"/>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row>
    <row r="474" spans="2:38" ht="12.75" customHeight="1" x14ac:dyDescent="0.3">
      <c r="B474" s="6"/>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row>
    <row r="475" spans="2:38" ht="12.75" customHeight="1" x14ac:dyDescent="0.3">
      <c r="B475" s="6"/>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row>
    <row r="476" spans="2:38" ht="12.75" customHeight="1" x14ac:dyDescent="0.3">
      <c r="B476" s="6"/>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row>
    <row r="477" spans="2:38" ht="12.75" customHeight="1" x14ac:dyDescent="0.3">
      <c r="B477" s="6"/>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row>
    <row r="478" spans="2:38" ht="12.75" customHeight="1" x14ac:dyDescent="0.3">
      <c r="B478" s="6"/>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row>
    <row r="479" spans="2:38" ht="12.75" customHeight="1" x14ac:dyDescent="0.3">
      <c r="B479" s="6"/>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row>
    <row r="480" spans="2:38" ht="12.75" customHeight="1" x14ac:dyDescent="0.3">
      <c r="B480" s="6"/>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row>
    <row r="481" spans="2:38" ht="12.75" customHeight="1" x14ac:dyDescent="0.3">
      <c r="B481" s="6"/>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row>
    <row r="482" spans="2:38" ht="12.75" customHeight="1" x14ac:dyDescent="0.3">
      <c r="B482" s="6"/>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row>
    <row r="483" spans="2:38" ht="12.75" customHeight="1" x14ac:dyDescent="0.3">
      <c r="B483" s="6"/>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row>
    <row r="484" spans="2:38" ht="12.75" customHeight="1" x14ac:dyDescent="0.3">
      <c r="B484" s="6"/>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row>
    <row r="485" spans="2:38" ht="12.75" customHeight="1" x14ac:dyDescent="0.3">
      <c r="B485" s="6"/>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row>
    <row r="486" spans="2:38" ht="12.75" customHeight="1" x14ac:dyDescent="0.3">
      <c r="B486" s="6"/>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row>
    <row r="487" spans="2:38" ht="12.75" customHeight="1" x14ac:dyDescent="0.3">
      <c r="B487" s="6"/>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row>
    <row r="488" spans="2:38" ht="12.75" customHeight="1" x14ac:dyDescent="0.3">
      <c r="B488" s="6"/>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row>
    <row r="489" spans="2:38" ht="12.75" customHeight="1" x14ac:dyDescent="0.3">
      <c r="B489" s="6"/>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row>
    <row r="490" spans="2:38" ht="12.75" customHeight="1" x14ac:dyDescent="0.3">
      <c r="B490" s="6"/>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row>
    <row r="491" spans="2:38" ht="12.75" customHeight="1" x14ac:dyDescent="0.3">
      <c r="B491" s="6"/>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row>
    <row r="492" spans="2:38" ht="12.75" customHeight="1" x14ac:dyDescent="0.3">
      <c r="B492" s="6"/>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row>
    <row r="493" spans="2:38" ht="12.75" customHeight="1" x14ac:dyDescent="0.3">
      <c r="B493" s="6"/>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row>
    <row r="494" spans="2:38" ht="12.75" customHeight="1" x14ac:dyDescent="0.3">
      <c r="B494" s="6"/>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row>
    <row r="495" spans="2:38" ht="12.75" customHeight="1" x14ac:dyDescent="0.3">
      <c r="B495" s="6"/>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row>
    <row r="496" spans="2:38" ht="12.75" customHeight="1" x14ac:dyDescent="0.3">
      <c r="B496" s="6"/>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row>
    <row r="497" spans="2:38" ht="12.75" customHeight="1" x14ac:dyDescent="0.3">
      <c r="B497" s="6"/>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row>
    <row r="498" spans="2:38" ht="12.75" customHeight="1" x14ac:dyDescent="0.3">
      <c r="B498" s="6"/>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row>
    <row r="499" spans="2:38" ht="12.75" customHeight="1" x14ac:dyDescent="0.3">
      <c r="B499" s="6"/>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row>
    <row r="500" spans="2:38" ht="12.75" customHeight="1" x14ac:dyDescent="0.3">
      <c r="B500" s="6"/>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row>
    <row r="501" spans="2:38" ht="12.75" customHeight="1" x14ac:dyDescent="0.3">
      <c r="B501" s="6"/>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row>
    <row r="502" spans="2:38" ht="12.75" customHeight="1" x14ac:dyDescent="0.3">
      <c r="B502" s="6"/>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row>
    <row r="503" spans="2:38" ht="12.75" customHeight="1" x14ac:dyDescent="0.3">
      <c r="B503" s="6"/>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row>
    <row r="504" spans="2:38" ht="12.75" customHeight="1" x14ac:dyDescent="0.3">
      <c r="B504" s="6"/>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row>
    <row r="505" spans="2:38" ht="12.75" customHeight="1" x14ac:dyDescent="0.3">
      <c r="B505" s="6"/>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row>
    <row r="506" spans="2:38" ht="12.75" customHeight="1" x14ac:dyDescent="0.3">
      <c r="B506" s="6"/>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row>
    <row r="507" spans="2:38" ht="12.75" customHeight="1" x14ac:dyDescent="0.3">
      <c r="B507" s="6"/>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row>
    <row r="508" spans="2:38" ht="12.75" customHeight="1" x14ac:dyDescent="0.3">
      <c r="B508" s="6"/>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row>
    <row r="509" spans="2:38" ht="12.75" customHeight="1" x14ac:dyDescent="0.3">
      <c r="B509" s="6"/>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row>
    <row r="510" spans="2:38" ht="12.75" customHeight="1" x14ac:dyDescent="0.3">
      <c r="B510" s="6"/>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row>
    <row r="511" spans="2:38" ht="12.75" customHeight="1" x14ac:dyDescent="0.3">
      <c r="B511" s="6"/>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row>
    <row r="512" spans="2:38" ht="12.75" customHeight="1" x14ac:dyDescent="0.3">
      <c r="B512" s="6"/>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row>
    <row r="513" spans="2:38" ht="12.75" customHeight="1" x14ac:dyDescent="0.3">
      <c r="B513" s="6"/>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row>
    <row r="514" spans="2:38" ht="12.75" customHeight="1" x14ac:dyDescent="0.3">
      <c r="B514" s="6"/>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row>
    <row r="515" spans="2:38" ht="12.75" customHeight="1" x14ac:dyDescent="0.3">
      <c r="B515" s="6"/>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row>
    <row r="516" spans="2:38" ht="12.75" customHeight="1" x14ac:dyDescent="0.3">
      <c r="B516" s="6"/>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row>
    <row r="517" spans="2:38" ht="12.75" customHeight="1" x14ac:dyDescent="0.3">
      <c r="B517" s="6"/>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row>
    <row r="518" spans="2:38" ht="12.75" customHeight="1" x14ac:dyDescent="0.3">
      <c r="B518" s="6"/>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row>
    <row r="519" spans="2:38" ht="12.75" customHeight="1" x14ac:dyDescent="0.3">
      <c r="B519" s="6"/>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row>
    <row r="520" spans="2:38" ht="12.75" customHeight="1" x14ac:dyDescent="0.3">
      <c r="B520" s="6"/>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row>
    <row r="521" spans="2:38" ht="12.75" customHeight="1" x14ac:dyDescent="0.3">
      <c r="B521" s="6"/>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row>
    <row r="522" spans="2:38" ht="12.75" customHeight="1" x14ac:dyDescent="0.3">
      <c r="B522" s="6"/>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row>
    <row r="523" spans="2:38" ht="12.75" customHeight="1" x14ac:dyDescent="0.3">
      <c r="B523" s="6"/>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row>
    <row r="524" spans="2:38" ht="12.75" customHeight="1" x14ac:dyDescent="0.3">
      <c r="B524" s="6"/>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row>
    <row r="525" spans="2:38" ht="12.75" customHeight="1" x14ac:dyDescent="0.3">
      <c r="B525" s="6"/>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row>
    <row r="526" spans="2:38" ht="12.75" customHeight="1" x14ac:dyDescent="0.3">
      <c r="B526" s="6"/>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row>
    <row r="527" spans="2:38" ht="12.75" customHeight="1" x14ac:dyDescent="0.3">
      <c r="B527" s="6"/>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row>
    <row r="528" spans="2:38" ht="12.75" customHeight="1" x14ac:dyDescent="0.3">
      <c r="B528" s="6"/>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row>
    <row r="529" spans="2:38" ht="12.75" customHeight="1" x14ac:dyDescent="0.3">
      <c r="B529" s="6"/>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row>
    <row r="530" spans="2:38" ht="12.75" customHeight="1" x14ac:dyDescent="0.3">
      <c r="B530" s="6"/>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row>
    <row r="531" spans="2:38" ht="12.75" customHeight="1" x14ac:dyDescent="0.3">
      <c r="B531" s="6"/>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row>
    <row r="532" spans="2:38" ht="12.75" customHeight="1" x14ac:dyDescent="0.3">
      <c r="B532" s="6"/>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row>
    <row r="533" spans="2:38" ht="12.75" customHeight="1" x14ac:dyDescent="0.3">
      <c r="B533" s="6"/>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row>
    <row r="534" spans="2:38" ht="12.75" customHeight="1" x14ac:dyDescent="0.3">
      <c r="B534" s="6"/>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row>
    <row r="535" spans="2:38" ht="12.75" customHeight="1" x14ac:dyDescent="0.3">
      <c r="B535" s="6"/>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row>
    <row r="536" spans="2:38" ht="12.75" customHeight="1" x14ac:dyDescent="0.3">
      <c r="B536" s="6"/>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row>
    <row r="537" spans="2:38" ht="12.75" customHeight="1" x14ac:dyDescent="0.3">
      <c r="B537" s="6"/>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row>
    <row r="538" spans="2:38" ht="12.75" customHeight="1" x14ac:dyDescent="0.3">
      <c r="B538" s="6"/>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row>
    <row r="539" spans="2:38" ht="12.75" customHeight="1" x14ac:dyDescent="0.3">
      <c r="B539" s="6"/>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row>
    <row r="540" spans="2:38" ht="12.75" customHeight="1" x14ac:dyDescent="0.3">
      <c r="B540" s="6"/>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row>
    <row r="541" spans="2:38" ht="12.75" customHeight="1" x14ac:dyDescent="0.3">
      <c r="B541" s="6"/>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row>
    <row r="542" spans="2:38" ht="12.75" customHeight="1" x14ac:dyDescent="0.3">
      <c r="B542" s="6"/>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row>
    <row r="543" spans="2:38" ht="12.75" customHeight="1" x14ac:dyDescent="0.3">
      <c r="B543" s="6"/>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row>
    <row r="544" spans="2:38" ht="12.75" customHeight="1" x14ac:dyDescent="0.3">
      <c r="B544" s="6"/>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row>
    <row r="545" spans="2:38" ht="12.75" customHeight="1" x14ac:dyDescent="0.3">
      <c r="B545" s="6"/>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row>
    <row r="546" spans="2:38" ht="12.75" customHeight="1" x14ac:dyDescent="0.3">
      <c r="B546" s="6"/>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row>
    <row r="547" spans="2:38" ht="12.75" customHeight="1" x14ac:dyDescent="0.3">
      <c r="B547" s="6"/>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row>
    <row r="548" spans="2:38" ht="12.75" customHeight="1" x14ac:dyDescent="0.3">
      <c r="B548" s="6"/>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row>
    <row r="549" spans="2:38" ht="12.75" customHeight="1" x14ac:dyDescent="0.3">
      <c r="B549" s="6"/>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row>
    <row r="550" spans="2:38" ht="12.75" customHeight="1" x14ac:dyDescent="0.3">
      <c r="B550" s="6"/>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row>
    <row r="551" spans="2:38" ht="12.75" customHeight="1" x14ac:dyDescent="0.3">
      <c r="B551" s="6"/>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row>
    <row r="552" spans="2:38" ht="12.75" customHeight="1" x14ac:dyDescent="0.3">
      <c r="B552" s="6"/>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row>
    <row r="553" spans="2:38" ht="12.75" customHeight="1" x14ac:dyDescent="0.3">
      <c r="B553" s="6"/>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row>
    <row r="554" spans="2:38" ht="12.75" customHeight="1" x14ac:dyDescent="0.3">
      <c r="B554" s="6"/>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row>
    <row r="555" spans="2:38" ht="12.75" customHeight="1" x14ac:dyDescent="0.3">
      <c r="B555" s="6"/>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row>
    <row r="556" spans="2:38" ht="12.75" customHeight="1" x14ac:dyDescent="0.3">
      <c r="B556" s="6"/>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row>
    <row r="557" spans="2:38" ht="12.75" customHeight="1" x14ac:dyDescent="0.3">
      <c r="B557" s="6"/>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row>
    <row r="558" spans="2:38" ht="12.75" customHeight="1" x14ac:dyDescent="0.3">
      <c r="B558" s="6"/>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row>
    <row r="559" spans="2:38" ht="12.75" customHeight="1" x14ac:dyDescent="0.3">
      <c r="B559" s="6"/>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row>
    <row r="560" spans="2:38" ht="12.75" customHeight="1" x14ac:dyDescent="0.3">
      <c r="B560" s="6"/>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row>
    <row r="561" spans="2:38" ht="12.75" customHeight="1" x14ac:dyDescent="0.3">
      <c r="B561" s="6"/>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row>
    <row r="562" spans="2:38" ht="12.75" customHeight="1" x14ac:dyDescent="0.3">
      <c r="B562" s="6"/>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row>
    <row r="563" spans="2:38" ht="12.75" customHeight="1" x14ac:dyDescent="0.3">
      <c r="B563" s="6"/>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row>
    <row r="564" spans="2:38" ht="12.75" customHeight="1" x14ac:dyDescent="0.3">
      <c r="B564" s="6"/>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row>
    <row r="565" spans="2:38" ht="12.75" customHeight="1" x14ac:dyDescent="0.3">
      <c r="B565" s="6"/>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row>
    <row r="566" spans="2:38" ht="12.75" customHeight="1" x14ac:dyDescent="0.3">
      <c r="B566" s="6"/>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row>
    <row r="567" spans="2:38" ht="12.75" customHeight="1" x14ac:dyDescent="0.3">
      <c r="B567" s="6"/>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row>
    <row r="568" spans="2:38" ht="12.75" customHeight="1" x14ac:dyDescent="0.3">
      <c r="B568" s="6"/>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row>
    <row r="569" spans="2:38" ht="12.75" customHeight="1" x14ac:dyDescent="0.3">
      <c r="B569" s="6"/>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row>
    <row r="570" spans="2:38" ht="12.75" customHeight="1" x14ac:dyDescent="0.3">
      <c r="B570" s="6"/>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row>
    <row r="571" spans="2:38" ht="12.75" customHeight="1" x14ac:dyDescent="0.3">
      <c r="B571" s="6"/>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row>
    <row r="572" spans="2:38" ht="12.75" customHeight="1" x14ac:dyDescent="0.3">
      <c r="B572" s="6"/>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row>
    <row r="573" spans="2:38" ht="12.75" customHeight="1" x14ac:dyDescent="0.3">
      <c r="B573" s="6"/>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row>
    <row r="574" spans="2:38" ht="12.75" customHeight="1" x14ac:dyDescent="0.3">
      <c r="B574" s="6"/>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row>
    <row r="575" spans="2:38" ht="12.75" customHeight="1" x14ac:dyDescent="0.3">
      <c r="B575" s="6"/>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row>
    <row r="576" spans="2:38" ht="12.75" customHeight="1" x14ac:dyDescent="0.3">
      <c r="B576" s="6"/>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row>
    <row r="577" spans="2:38" ht="12.75" customHeight="1" x14ac:dyDescent="0.3">
      <c r="B577" s="6"/>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row>
    <row r="578" spans="2:38" ht="12.75" customHeight="1" x14ac:dyDescent="0.3">
      <c r="B578" s="6"/>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row>
    <row r="579" spans="2:38" ht="12.75" customHeight="1" x14ac:dyDescent="0.3">
      <c r="B579" s="6"/>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row>
    <row r="580" spans="2:38" ht="12.75" customHeight="1" x14ac:dyDescent="0.3">
      <c r="B580" s="6"/>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row>
    <row r="581" spans="2:38" ht="12.75" customHeight="1" x14ac:dyDescent="0.3">
      <c r="B581" s="6"/>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row>
    <row r="582" spans="2:38" ht="12.75" customHeight="1" x14ac:dyDescent="0.3">
      <c r="B582" s="6"/>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row>
    <row r="583" spans="2:38" ht="12.75" customHeight="1" x14ac:dyDescent="0.3">
      <c r="B583" s="6"/>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row>
    <row r="584" spans="2:38" ht="12.75" customHeight="1" x14ac:dyDescent="0.3">
      <c r="B584" s="6"/>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row>
    <row r="585" spans="2:38" ht="12.75" customHeight="1" x14ac:dyDescent="0.3">
      <c r="B585" s="6"/>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row>
    <row r="586" spans="2:38" ht="12.75" customHeight="1" x14ac:dyDescent="0.3">
      <c r="B586" s="6"/>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row>
    <row r="587" spans="2:38" ht="12.75" customHeight="1" x14ac:dyDescent="0.3">
      <c r="B587" s="6"/>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row>
    <row r="588" spans="2:38" ht="12.75" customHeight="1" x14ac:dyDescent="0.3">
      <c r="B588" s="6"/>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row>
    <row r="589" spans="2:38" ht="12.75" customHeight="1" x14ac:dyDescent="0.3">
      <c r="B589" s="6"/>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row>
    <row r="590" spans="2:38" ht="12.75" customHeight="1" x14ac:dyDescent="0.3">
      <c r="B590" s="6"/>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row>
    <row r="591" spans="2:38" ht="12.75" customHeight="1" x14ac:dyDescent="0.3">
      <c r="B591" s="6"/>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row>
    <row r="592" spans="2:38" ht="12.75" customHeight="1" x14ac:dyDescent="0.3">
      <c r="B592" s="6"/>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row>
    <row r="593" spans="2:38" ht="12.75" customHeight="1" x14ac:dyDescent="0.3">
      <c r="B593" s="6"/>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row>
    <row r="594" spans="2:38" ht="12.75" customHeight="1" x14ac:dyDescent="0.3">
      <c r="B594" s="6"/>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row>
    <row r="595" spans="2:38" ht="12.75" customHeight="1" x14ac:dyDescent="0.3">
      <c r="B595" s="6"/>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row>
    <row r="596" spans="2:38" ht="12.75" customHeight="1" x14ac:dyDescent="0.3">
      <c r="B596" s="6"/>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row>
    <row r="597" spans="2:38" ht="12.75" customHeight="1" x14ac:dyDescent="0.3">
      <c r="B597" s="6"/>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row>
    <row r="598" spans="2:38" ht="12.75" customHeight="1" x14ac:dyDescent="0.3">
      <c r="B598" s="6"/>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row>
    <row r="599" spans="2:38" ht="12.75" customHeight="1" x14ac:dyDescent="0.3">
      <c r="B599" s="6"/>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row>
    <row r="600" spans="2:38" ht="12.75" customHeight="1" x14ac:dyDescent="0.3">
      <c r="B600" s="6"/>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row>
    <row r="601" spans="2:38" ht="12.75" customHeight="1" x14ac:dyDescent="0.3">
      <c r="B601" s="6"/>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row>
    <row r="602" spans="2:38" ht="12.75" customHeight="1" x14ac:dyDescent="0.3">
      <c r="B602" s="6"/>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row>
    <row r="603" spans="2:38" ht="12.75" customHeight="1" x14ac:dyDescent="0.3">
      <c r="B603" s="6"/>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row>
    <row r="604" spans="2:38" ht="12.75" customHeight="1" x14ac:dyDescent="0.3">
      <c r="B604" s="6"/>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row>
    <row r="605" spans="2:38" ht="12.75" customHeight="1" x14ac:dyDescent="0.3">
      <c r="B605" s="6"/>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row>
    <row r="606" spans="2:38" ht="12.75" customHeight="1" x14ac:dyDescent="0.3">
      <c r="B606" s="6"/>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row>
    <row r="607" spans="2:38" ht="12.75" customHeight="1" x14ac:dyDescent="0.3">
      <c r="B607" s="6"/>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row>
    <row r="608" spans="2:38" ht="12.75" customHeight="1" x14ac:dyDescent="0.3">
      <c r="B608" s="6"/>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row>
    <row r="609" spans="2:38" ht="12.75" customHeight="1" x14ac:dyDescent="0.3">
      <c r="B609" s="6"/>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row>
    <row r="610" spans="2:38" ht="12.75" customHeight="1" x14ac:dyDescent="0.3">
      <c r="B610" s="6"/>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row>
    <row r="611" spans="2:38" ht="12.75" customHeight="1" x14ac:dyDescent="0.3">
      <c r="B611" s="6"/>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row>
    <row r="612" spans="2:38" ht="12.75" customHeight="1" x14ac:dyDescent="0.3">
      <c r="B612" s="6"/>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row>
    <row r="613" spans="2:38" ht="12.75" customHeight="1" x14ac:dyDescent="0.3">
      <c r="B613" s="6"/>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row>
    <row r="614" spans="2:38" ht="12.75" customHeight="1" x14ac:dyDescent="0.3">
      <c r="B614" s="6"/>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row>
    <row r="615" spans="2:38" ht="12.75" customHeight="1" x14ac:dyDescent="0.3">
      <c r="B615" s="6"/>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row>
    <row r="616" spans="2:38" ht="12.75" customHeight="1" x14ac:dyDescent="0.3">
      <c r="B616" s="6"/>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row>
    <row r="617" spans="2:38" ht="12.75" customHeight="1" x14ac:dyDescent="0.3">
      <c r="B617" s="6"/>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row>
    <row r="618" spans="2:38" ht="12.75" customHeight="1" x14ac:dyDescent="0.3">
      <c r="B618" s="6"/>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row>
    <row r="619" spans="2:38" ht="12.75" customHeight="1" x14ac:dyDescent="0.3">
      <c r="B619" s="6"/>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row>
    <row r="620" spans="2:38" ht="12.75" customHeight="1" x14ac:dyDescent="0.3">
      <c r="B620" s="6"/>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row>
    <row r="621" spans="2:38" ht="12.75" customHeight="1" x14ac:dyDescent="0.3">
      <c r="B621" s="6"/>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row>
    <row r="622" spans="2:38" ht="12.75" customHeight="1" x14ac:dyDescent="0.3">
      <c r="B622" s="6"/>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row>
    <row r="623" spans="2:38" ht="12.75" customHeight="1" x14ac:dyDescent="0.3">
      <c r="B623" s="6"/>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row>
    <row r="624" spans="2:38" ht="12.75" customHeight="1" x14ac:dyDescent="0.3">
      <c r="B624" s="6"/>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row>
    <row r="625" spans="2:38" ht="12.75" customHeight="1" x14ac:dyDescent="0.3">
      <c r="B625" s="6"/>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row>
    <row r="626" spans="2:38" ht="12.75" customHeight="1" x14ac:dyDescent="0.3">
      <c r="B626" s="6"/>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row>
    <row r="627" spans="2:38" ht="12.75" customHeight="1" x14ac:dyDescent="0.3">
      <c r="B627" s="6"/>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row>
    <row r="628" spans="2:38" ht="12.75" customHeight="1" x14ac:dyDescent="0.3">
      <c r="B628" s="6"/>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row>
    <row r="629" spans="2:38" ht="12.75" customHeight="1" x14ac:dyDescent="0.3">
      <c r="B629" s="6"/>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row>
    <row r="630" spans="2:38" ht="12.75" customHeight="1" x14ac:dyDescent="0.3">
      <c r="B630" s="6"/>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row>
    <row r="631" spans="2:38" ht="12.75" customHeight="1" x14ac:dyDescent="0.3">
      <c r="B631" s="6"/>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row>
    <row r="632" spans="2:38" ht="12.75" customHeight="1" x14ac:dyDescent="0.3">
      <c r="B632" s="6"/>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row>
    <row r="633" spans="2:38" ht="12.75" customHeight="1" x14ac:dyDescent="0.3">
      <c r="B633" s="6"/>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row>
    <row r="634" spans="2:38" ht="12.75" customHeight="1" x14ac:dyDescent="0.3">
      <c r="B634" s="6"/>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row>
    <row r="635" spans="2:38" ht="12.75" customHeight="1" x14ac:dyDescent="0.3">
      <c r="B635" s="6"/>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row>
    <row r="636" spans="2:38" ht="12.75" customHeight="1" x14ac:dyDescent="0.3">
      <c r="B636" s="6"/>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row>
    <row r="637" spans="2:38" ht="12.75" customHeight="1" x14ac:dyDescent="0.3">
      <c r="B637" s="6"/>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row>
    <row r="638" spans="2:38" ht="12.75" customHeight="1" x14ac:dyDescent="0.3">
      <c r="B638" s="6"/>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row>
    <row r="639" spans="2:38" ht="12.75" customHeight="1" x14ac:dyDescent="0.3">
      <c r="B639" s="6"/>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row>
    <row r="640" spans="2:38" ht="12.75" customHeight="1" x14ac:dyDescent="0.3">
      <c r="B640" s="6"/>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row>
    <row r="641" spans="2:38" ht="12.75" customHeight="1" x14ac:dyDescent="0.3">
      <c r="B641" s="6"/>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row>
    <row r="642" spans="2:38" ht="12.75" customHeight="1" x14ac:dyDescent="0.3">
      <c r="B642" s="6"/>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row>
    <row r="643" spans="2:38" ht="12.75" customHeight="1" x14ac:dyDescent="0.3">
      <c r="B643" s="6"/>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row>
    <row r="644" spans="2:38" ht="12.75" customHeight="1" x14ac:dyDescent="0.3">
      <c r="B644" s="6"/>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row>
    <row r="645" spans="2:38" ht="12.75" customHeight="1" x14ac:dyDescent="0.3">
      <c r="B645" s="6"/>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row>
    <row r="646" spans="2:38" ht="12.75" customHeight="1" x14ac:dyDescent="0.3">
      <c r="B646" s="6"/>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row>
    <row r="647" spans="2:38" ht="12.75" customHeight="1" x14ac:dyDescent="0.3">
      <c r="B647" s="6"/>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row>
    <row r="648" spans="2:38" ht="12.75" customHeight="1" x14ac:dyDescent="0.3">
      <c r="B648" s="6"/>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row>
    <row r="649" spans="2:38" ht="12.75" customHeight="1" x14ac:dyDescent="0.3">
      <c r="B649" s="6"/>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row>
    <row r="650" spans="2:38" ht="12.75" customHeight="1" x14ac:dyDescent="0.3">
      <c r="B650" s="6"/>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row>
    <row r="651" spans="2:38" ht="12.75" customHeight="1" x14ac:dyDescent="0.3">
      <c r="B651" s="6"/>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row>
    <row r="652" spans="2:38" ht="12.75" customHeight="1" x14ac:dyDescent="0.3">
      <c r="B652" s="6"/>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row>
    <row r="653" spans="2:38" ht="12.75" customHeight="1" x14ac:dyDescent="0.3">
      <c r="B653" s="6"/>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row>
    <row r="654" spans="2:38" ht="12.75" customHeight="1" x14ac:dyDescent="0.3">
      <c r="B654" s="6"/>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row>
    <row r="655" spans="2:38" ht="12.75" customHeight="1" x14ac:dyDescent="0.3">
      <c r="B655" s="6"/>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row>
    <row r="656" spans="2:38" ht="12.75" customHeight="1" x14ac:dyDescent="0.3">
      <c r="B656" s="6"/>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row>
    <row r="657" spans="2:38" ht="12.75" customHeight="1" x14ac:dyDescent="0.3">
      <c r="B657" s="6"/>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row>
    <row r="658" spans="2:38" ht="12.75" customHeight="1" x14ac:dyDescent="0.3">
      <c r="B658" s="6"/>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row>
    <row r="659" spans="2:38" ht="12.75" customHeight="1" x14ac:dyDescent="0.3">
      <c r="B659" s="6"/>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row>
    <row r="660" spans="2:38" ht="12.75" customHeight="1" x14ac:dyDescent="0.3">
      <c r="B660" s="6"/>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row>
    <row r="661" spans="2:38" ht="12.75" customHeight="1" x14ac:dyDescent="0.3">
      <c r="B661" s="6"/>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row>
    <row r="662" spans="2:38" ht="12.75" customHeight="1" x14ac:dyDescent="0.3">
      <c r="B662" s="6"/>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row>
    <row r="663" spans="2:38" ht="12.75" customHeight="1" x14ac:dyDescent="0.3">
      <c r="B663" s="6"/>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row>
    <row r="664" spans="2:38" ht="12.75" customHeight="1" x14ac:dyDescent="0.3">
      <c r="B664" s="6"/>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row>
    <row r="665" spans="2:38" ht="12.75" customHeight="1" x14ac:dyDescent="0.3">
      <c r="B665" s="6"/>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row>
    <row r="666" spans="2:38" ht="12.75" customHeight="1" x14ac:dyDescent="0.3">
      <c r="B666" s="6"/>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row>
    <row r="667" spans="2:38" ht="12.75" customHeight="1" x14ac:dyDescent="0.3">
      <c r="B667" s="6"/>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row>
    <row r="668" spans="2:38" ht="12.75" customHeight="1" x14ac:dyDescent="0.3">
      <c r="B668" s="6"/>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row>
    <row r="669" spans="2:38" ht="12.75" customHeight="1" x14ac:dyDescent="0.3">
      <c r="B669" s="6"/>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row>
    <row r="670" spans="2:38" ht="12.75" customHeight="1" x14ac:dyDescent="0.3">
      <c r="B670" s="6"/>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row>
    <row r="671" spans="2:38" ht="12.75" customHeight="1" x14ac:dyDescent="0.3">
      <c r="B671" s="6"/>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row>
    <row r="672" spans="2:38" ht="12.75" customHeight="1" x14ac:dyDescent="0.3">
      <c r="B672" s="6"/>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row>
    <row r="673" spans="2:38" ht="12.75" customHeight="1" x14ac:dyDescent="0.3">
      <c r="B673" s="6"/>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row>
    <row r="674" spans="2:38" ht="12.75" customHeight="1" x14ac:dyDescent="0.3">
      <c r="B674" s="6"/>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row>
    <row r="675" spans="2:38" ht="12.75" customHeight="1" x14ac:dyDescent="0.3">
      <c r="B675" s="6"/>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row>
    <row r="676" spans="2:38" ht="12.75" customHeight="1" x14ac:dyDescent="0.3">
      <c r="B676" s="6"/>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row>
    <row r="677" spans="2:38" ht="12.75" customHeight="1" x14ac:dyDescent="0.3">
      <c r="B677" s="6"/>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row>
    <row r="678" spans="2:38" ht="12.75" customHeight="1" x14ac:dyDescent="0.3">
      <c r="B678" s="6"/>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row>
    <row r="679" spans="2:38" ht="12.75" customHeight="1" x14ac:dyDescent="0.3">
      <c r="B679" s="6"/>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row>
    <row r="680" spans="2:38" ht="12.75" customHeight="1" x14ac:dyDescent="0.3">
      <c r="B680" s="6"/>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row>
    <row r="681" spans="2:38" ht="12.75" customHeight="1" x14ac:dyDescent="0.3">
      <c r="B681" s="6"/>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row>
    <row r="682" spans="2:38" ht="12.75" customHeight="1" x14ac:dyDescent="0.3">
      <c r="B682" s="6"/>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row>
    <row r="683" spans="2:38" ht="12.75" customHeight="1" x14ac:dyDescent="0.3">
      <c r="B683" s="6"/>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row>
    <row r="684" spans="2:38" ht="12.75" customHeight="1" x14ac:dyDescent="0.3">
      <c r="B684" s="6"/>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row>
    <row r="685" spans="2:38" ht="12.75" customHeight="1" x14ac:dyDescent="0.3">
      <c r="B685" s="6"/>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row>
    <row r="686" spans="2:38" ht="12.75" customHeight="1" x14ac:dyDescent="0.3">
      <c r="B686" s="6"/>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row>
    <row r="687" spans="2:38" ht="12.75" customHeight="1" x14ac:dyDescent="0.3">
      <c r="B687" s="6"/>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row>
    <row r="688" spans="2:38" ht="12.75" customHeight="1" x14ac:dyDescent="0.3">
      <c r="B688" s="6"/>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row>
    <row r="689" spans="2:38" ht="12.75" customHeight="1" x14ac:dyDescent="0.3">
      <c r="B689" s="6"/>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row>
    <row r="690" spans="2:38" ht="12.75" customHeight="1" x14ac:dyDescent="0.3">
      <c r="B690" s="6"/>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row>
    <row r="691" spans="2:38" ht="12.75" customHeight="1" x14ac:dyDescent="0.3">
      <c r="B691" s="6"/>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row>
    <row r="692" spans="2:38" ht="12.75" customHeight="1" x14ac:dyDescent="0.3">
      <c r="B692" s="6"/>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row>
    <row r="693" spans="2:38" ht="12.75" customHeight="1" x14ac:dyDescent="0.3">
      <c r="B693" s="6"/>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row>
    <row r="694" spans="2:38" ht="12.75" customHeight="1" x14ac:dyDescent="0.3">
      <c r="B694" s="6"/>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row>
    <row r="695" spans="2:38" ht="12.75" customHeight="1" x14ac:dyDescent="0.3">
      <c r="B695" s="6"/>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row>
    <row r="696" spans="2:38" ht="12.75" customHeight="1" x14ac:dyDescent="0.3">
      <c r="B696" s="6"/>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row>
    <row r="697" spans="2:38" ht="12.75" customHeight="1" x14ac:dyDescent="0.3">
      <c r="B697" s="6"/>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row>
    <row r="698" spans="2:38" ht="12.75" customHeight="1" x14ac:dyDescent="0.3">
      <c r="B698" s="6"/>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row>
    <row r="699" spans="2:38" ht="12.75" customHeight="1" x14ac:dyDescent="0.3">
      <c r="B699" s="6"/>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row>
    <row r="700" spans="2:38" ht="12.75" customHeight="1" x14ac:dyDescent="0.3">
      <c r="B700" s="6"/>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row>
    <row r="701" spans="2:38" ht="12.75" customHeight="1" x14ac:dyDescent="0.3">
      <c r="B701" s="6"/>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row>
    <row r="702" spans="2:38" ht="12.75" customHeight="1" x14ac:dyDescent="0.3">
      <c r="B702" s="6"/>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row>
    <row r="703" spans="2:38" ht="12.75" customHeight="1" x14ac:dyDescent="0.3">
      <c r="B703" s="6"/>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row>
    <row r="704" spans="2:38" ht="12.75" customHeight="1" x14ac:dyDescent="0.3">
      <c r="B704" s="6"/>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row>
    <row r="705" spans="2:38" ht="12.75" customHeight="1" x14ac:dyDescent="0.3">
      <c r="B705" s="6"/>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row>
    <row r="706" spans="2:38" ht="12.75" customHeight="1" x14ac:dyDescent="0.3">
      <c r="B706" s="6"/>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row>
    <row r="707" spans="2:38" ht="12.75" customHeight="1" x14ac:dyDescent="0.3">
      <c r="B707" s="6"/>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row>
    <row r="708" spans="2:38" ht="12.75" customHeight="1" x14ac:dyDescent="0.3">
      <c r="B708" s="6"/>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row>
    <row r="709" spans="2:38" ht="12.75" customHeight="1" x14ac:dyDescent="0.3">
      <c r="B709" s="6"/>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row>
    <row r="710" spans="2:38" ht="12.75" customHeight="1" x14ac:dyDescent="0.3">
      <c r="B710" s="6"/>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row>
    <row r="711" spans="2:38" ht="12.75" customHeight="1" x14ac:dyDescent="0.3">
      <c r="B711" s="6"/>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row>
    <row r="712" spans="2:38" ht="12.75" customHeight="1" x14ac:dyDescent="0.3">
      <c r="B712" s="6"/>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row>
    <row r="713" spans="2:38" ht="12.75" customHeight="1" x14ac:dyDescent="0.3">
      <c r="B713" s="6"/>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row>
    <row r="714" spans="2:38" ht="12.75" customHeight="1" x14ac:dyDescent="0.3">
      <c r="B714" s="6"/>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row>
    <row r="715" spans="2:38" ht="12.75" customHeight="1" x14ac:dyDescent="0.3">
      <c r="B715" s="6"/>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row>
    <row r="716" spans="2:38" ht="12.75" customHeight="1" x14ac:dyDescent="0.3">
      <c r="B716" s="6"/>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row>
    <row r="717" spans="2:38" ht="12.75" customHeight="1" x14ac:dyDescent="0.3">
      <c r="B717" s="6"/>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row>
    <row r="718" spans="2:38" ht="12.75" customHeight="1" x14ac:dyDescent="0.3">
      <c r="B718" s="6"/>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row>
    <row r="719" spans="2:38" ht="12.75" customHeight="1" x14ac:dyDescent="0.3">
      <c r="B719" s="6"/>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row>
    <row r="720" spans="2:38" ht="12.75" customHeight="1" x14ac:dyDescent="0.3">
      <c r="B720" s="6"/>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row>
    <row r="721" spans="2:38" ht="12.75" customHeight="1" x14ac:dyDescent="0.3">
      <c r="B721" s="6"/>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row>
    <row r="722" spans="2:38" ht="12.75" customHeight="1" x14ac:dyDescent="0.3">
      <c r="B722" s="6"/>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row>
    <row r="723" spans="2:38" ht="12.75" customHeight="1" x14ac:dyDescent="0.3">
      <c r="B723" s="6"/>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row>
    <row r="724" spans="2:38" ht="12.75" customHeight="1" x14ac:dyDescent="0.3">
      <c r="B724" s="6"/>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row>
    <row r="725" spans="2:38" ht="12.75" customHeight="1" x14ac:dyDescent="0.3">
      <c r="B725" s="6"/>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row>
    <row r="726" spans="2:38" ht="12.75" customHeight="1" x14ac:dyDescent="0.3">
      <c r="B726" s="6"/>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row>
    <row r="727" spans="2:38" ht="12.75" customHeight="1" x14ac:dyDescent="0.3">
      <c r="B727" s="6"/>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row>
    <row r="728" spans="2:38" ht="12.75" customHeight="1" x14ac:dyDescent="0.3">
      <c r="B728" s="6"/>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row>
    <row r="729" spans="2:38" ht="12.75" customHeight="1" x14ac:dyDescent="0.3">
      <c r="B729" s="6"/>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row>
    <row r="730" spans="2:38" ht="12.75" customHeight="1" x14ac:dyDescent="0.3">
      <c r="B730" s="6"/>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row>
    <row r="731" spans="2:38" ht="12.75" customHeight="1" x14ac:dyDescent="0.3">
      <c r="B731" s="6"/>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row>
    <row r="732" spans="2:38" ht="12.75" customHeight="1" x14ac:dyDescent="0.3">
      <c r="B732" s="6"/>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row>
    <row r="733" spans="2:38" ht="12.75" customHeight="1" x14ac:dyDescent="0.3">
      <c r="B733" s="6"/>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row>
    <row r="734" spans="2:38" ht="12.75" customHeight="1" x14ac:dyDescent="0.3">
      <c r="B734" s="6"/>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row>
    <row r="735" spans="2:38" ht="12.75" customHeight="1" x14ac:dyDescent="0.3">
      <c r="B735" s="6"/>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row>
    <row r="736" spans="2:38" ht="12.75" customHeight="1" x14ac:dyDescent="0.3">
      <c r="B736" s="6"/>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row>
    <row r="737" spans="2:38" ht="12.75" customHeight="1" x14ac:dyDescent="0.3">
      <c r="B737" s="6"/>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row>
    <row r="738" spans="2:38" ht="12.75" customHeight="1" x14ac:dyDescent="0.3">
      <c r="B738" s="6"/>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row>
    <row r="739" spans="2:38" ht="12.75" customHeight="1" x14ac:dyDescent="0.3">
      <c r="B739" s="6"/>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row>
    <row r="740" spans="2:38" ht="12.75" customHeight="1" x14ac:dyDescent="0.3">
      <c r="B740" s="6"/>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row>
    <row r="741" spans="2:38" ht="12.75" customHeight="1" x14ac:dyDescent="0.3">
      <c r="B741" s="6"/>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row>
    <row r="742" spans="2:38" ht="12.75" customHeight="1" x14ac:dyDescent="0.3">
      <c r="B742" s="6"/>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row>
    <row r="743" spans="2:38" ht="12.75" customHeight="1" x14ac:dyDescent="0.3">
      <c r="B743" s="6"/>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row>
    <row r="744" spans="2:38" ht="12.75" customHeight="1" x14ac:dyDescent="0.3">
      <c r="B744" s="6"/>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row>
    <row r="745" spans="2:38" ht="12.75" customHeight="1" x14ac:dyDescent="0.3">
      <c r="B745" s="6"/>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row>
    <row r="746" spans="2:38" ht="12.75" customHeight="1" x14ac:dyDescent="0.3">
      <c r="B746" s="6"/>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row>
    <row r="747" spans="2:38" ht="12.75" customHeight="1" x14ac:dyDescent="0.3">
      <c r="B747" s="6"/>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row>
    <row r="748" spans="2:38" ht="12.75" customHeight="1" x14ac:dyDescent="0.3">
      <c r="B748" s="6"/>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row>
    <row r="749" spans="2:38" ht="12.75" customHeight="1" x14ac:dyDescent="0.3">
      <c r="B749" s="6"/>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row>
    <row r="750" spans="2:38" ht="12.75" customHeight="1" x14ac:dyDescent="0.3">
      <c r="B750" s="6"/>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row>
    <row r="751" spans="2:38" ht="12.75" customHeight="1" x14ac:dyDescent="0.3">
      <c r="B751" s="6"/>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row>
    <row r="752" spans="2:38" ht="12.75" customHeight="1" x14ac:dyDescent="0.3">
      <c r="B752" s="6"/>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row>
    <row r="753" spans="2:38" ht="12.75" customHeight="1" x14ac:dyDescent="0.3">
      <c r="B753" s="6"/>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row>
    <row r="754" spans="2:38" ht="12.75" customHeight="1" x14ac:dyDescent="0.3">
      <c r="B754" s="6"/>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row>
    <row r="755" spans="2:38" ht="12.75" customHeight="1" x14ac:dyDescent="0.3">
      <c r="B755" s="6"/>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row>
    <row r="756" spans="2:38" ht="12.75" customHeight="1" x14ac:dyDescent="0.3">
      <c r="B756" s="6"/>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row>
    <row r="757" spans="2:38" ht="12.75" customHeight="1" x14ac:dyDescent="0.3">
      <c r="B757" s="6"/>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row>
    <row r="758" spans="2:38" ht="12.75" customHeight="1" x14ac:dyDescent="0.3">
      <c r="B758" s="6"/>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row>
    <row r="759" spans="2:38" ht="12.75" customHeight="1" x14ac:dyDescent="0.3">
      <c r="B759" s="6"/>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row>
    <row r="760" spans="2:38" ht="12.75" customHeight="1" x14ac:dyDescent="0.3">
      <c r="B760" s="6"/>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row>
    <row r="761" spans="2:38" ht="12.75" customHeight="1" x14ac:dyDescent="0.3">
      <c r="B761" s="6"/>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row>
    <row r="762" spans="2:38" ht="12.75" customHeight="1" x14ac:dyDescent="0.3">
      <c r="B762" s="6"/>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row>
    <row r="763" spans="2:38" ht="12.75" customHeight="1" x14ac:dyDescent="0.3">
      <c r="B763" s="6"/>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row>
    <row r="764" spans="2:38" ht="12.75" customHeight="1" x14ac:dyDescent="0.3">
      <c r="B764" s="6"/>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row>
    <row r="765" spans="2:38" ht="12.75" customHeight="1" x14ac:dyDescent="0.3">
      <c r="B765" s="6"/>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row>
    <row r="766" spans="2:38" ht="12.75" customHeight="1" x14ac:dyDescent="0.3">
      <c r="B766" s="6"/>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row>
    <row r="767" spans="2:38" ht="12.75" customHeight="1" x14ac:dyDescent="0.3">
      <c r="B767" s="6"/>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row>
    <row r="768" spans="2:38" ht="12.75" customHeight="1" x14ac:dyDescent="0.3">
      <c r="B768" s="6"/>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row>
    <row r="769" spans="2:38" ht="12.75" customHeight="1" x14ac:dyDescent="0.3">
      <c r="B769" s="6"/>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row>
    <row r="770" spans="2:38" ht="12.75" customHeight="1" x14ac:dyDescent="0.3">
      <c r="B770" s="6"/>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row>
    <row r="771" spans="2:38" ht="12.75" customHeight="1" x14ac:dyDescent="0.3">
      <c r="B771" s="6"/>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row>
    <row r="772" spans="2:38" ht="12.75" customHeight="1" x14ac:dyDescent="0.3">
      <c r="B772" s="6"/>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row>
    <row r="773" spans="2:38" ht="12.75" customHeight="1" x14ac:dyDescent="0.3">
      <c r="B773" s="6"/>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row>
    <row r="774" spans="2:38" ht="12.75" customHeight="1" x14ac:dyDescent="0.3">
      <c r="B774" s="6"/>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row>
    <row r="775" spans="2:38" ht="12.75" customHeight="1" x14ac:dyDescent="0.3">
      <c r="B775" s="6"/>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row>
    <row r="776" spans="2:38" ht="12.75" customHeight="1" x14ac:dyDescent="0.3">
      <c r="B776" s="6"/>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row>
    <row r="777" spans="2:38" ht="12.75" customHeight="1" x14ac:dyDescent="0.3">
      <c r="B777" s="6"/>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row>
    <row r="778" spans="2:38" ht="12.75" customHeight="1" x14ac:dyDescent="0.3">
      <c r="B778" s="6"/>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row>
    <row r="779" spans="2:38" ht="12.75" customHeight="1" x14ac:dyDescent="0.3">
      <c r="B779" s="6"/>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row>
    <row r="780" spans="2:38" ht="12.75" customHeight="1" x14ac:dyDescent="0.3">
      <c r="B780" s="6"/>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row>
    <row r="781" spans="2:38" ht="12.75" customHeight="1" x14ac:dyDescent="0.3">
      <c r="B781" s="6"/>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row>
    <row r="782" spans="2:38" ht="12.75" customHeight="1" x14ac:dyDescent="0.3">
      <c r="B782" s="6"/>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row>
    <row r="783" spans="2:38" ht="12.75" customHeight="1" x14ac:dyDescent="0.3">
      <c r="B783" s="6"/>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row>
    <row r="784" spans="2:38" ht="12.75" customHeight="1" x14ac:dyDescent="0.3">
      <c r="B784" s="6"/>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row>
    <row r="785" spans="2:38" ht="12.75" customHeight="1" x14ac:dyDescent="0.3">
      <c r="B785" s="6"/>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row>
    <row r="786" spans="2:38" ht="12.75" customHeight="1" x14ac:dyDescent="0.3">
      <c r="B786" s="6"/>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row>
    <row r="787" spans="2:38" ht="12.75" customHeight="1" x14ac:dyDescent="0.3">
      <c r="B787" s="6"/>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row>
    <row r="788" spans="2:38" ht="12.75" customHeight="1" x14ac:dyDescent="0.3">
      <c r="B788" s="6"/>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row>
    <row r="789" spans="2:38" ht="12.75" customHeight="1" x14ac:dyDescent="0.3">
      <c r="B789" s="6"/>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row>
    <row r="790" spans="2:38" ht="12.75" customHeight="1" x14ac:dyDescent="0.3">
      <c r="B790" s="6"/>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row>
    <row r="791" spans="2:38" ht="12.75" customHeight="1" x14ac:dyDescent="0.3">
      <c r="B791" s="6"/>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row>
    <row r="792" spans="2:38" ht="12.75" customHeight="1" x14ac:dyDescent="0.3">
      <c r="B792" s="6"/>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row>
    <row r="793" spans="2:38" ht="12.75" customHeight="1" x14ac:dyDescent="0.3">
      <c r="B793" s="6"/>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row>
    <row r="794" spans="2:38" ht="12.75" customHeight="1" x14ac:dyDescent="0.3">
      <c r="B794" s="6"/>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row>
    <row r="795" spans="2:38" ht="12.75" customHeight="1" x14ac:dyDescent="0.3">
      <c r="B795" s="6"/>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row>
    <row r="796" spans="2:38" ht="12.75" customHeight="1" x14ac:dyDescent="0.3">
      <c r="B796" s="6"/>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row>
    <row r="797" spans="2:38" ht="12.75" customHeight="1" x14ac:dyDescent="0.3">
      <c r="B797" s="6"/>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row>
    <row r="798" spans="2:38" ht="12.75" customHeight="1" x14ac:dyDescent="0.3">
      <c r="B798" s="6"/>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row>
    <row r="799" spans="2:38" ht="12.75" customHeight="1" x14ac:dyDescent="0.3">
      <c r="B799" s="6"/>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row>
    <row r="800" spans="2:38" ht="12.75" customHeight="1" x14ac:dyDescent="0.3">
      <c r="B800" s="6"/>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row>
    <row r="801" spans="2:38" ht="12.75" customHeight="1" x14ac:dyDescent="0.3">
      <c r="B801" s="6"/>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row>
    <row r="802" spans="2:38" ht="12.75" customHeight="1" x14ac:dyDescent="0.3">
      <c r="B802" s="6"/>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row>
    <row r="803" spans="2:38" ht="12.75" customHeight="1" x14ac:dyDescent="0.3">
      <c r="B803" s="6"/>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row>
    <row r="804" spans="2:38" ht="12.75" customHeight="1" x14ac:dyDescent="0.3">
      <c r="B804" s="6"/>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row>
    <row r="805" spans="2:38" ht="12.75" customHeight="1" x14ac:dyDescent="0.3">
      <c r="B805" s="6"/>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row>
    <row r="806" spans="2:38" ht="12.75" customHeight="1" x14ac:dyDescent="0.3">
      <c r="B806" s="6"/>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row>
    <row r="807" spans="2:38" ht="12.75" customHeight="1" x14ac:dyDescent="0.3">
      <c r="B807" s="6"/>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row>
    <row r="808" spans="2:38" ht="12.75" customHeight="1" x14ac:dyDescent="0.3">
      <c r="B808" s="6"/>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row>
    <row r="809" spans="2:38" ht="12.75" customHeight="1" x14ac:dyDescent="0.3">
      <c r="B809" s="6"/>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row>
    <row r="810" spans="2:38" ht="12.75" customHeight="1" x14ac:dyDescent="0.3">
      <c r="B810" s="6"/>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row>
    <row r="811" spans="2:38" ht="12.75" customHeight="1" x14ac:dyDescent="0.3">
      <c r="B811" s="6"/>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row>
    <row r="812" spans="2:38" ht="12.75" customHeight="1" x14ac:dyDescent="0.3">
      <c r="B812" s="6"/>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row>
    <row r="813" spans="2:38" ht="12.75" customHeight="1" x14ac:dyDescent="0.3">
      <c r="B813" s="6"/>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row>
    <row r="814" spans="2:38" ht="12.75" customHeight="1" x14ac:dyDescent="0.3">
      <c r="B814" s="6"/>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row>
    <row r="815" spans="2:38" ht="12.75" customHeight="1" x14ac:dyDescent="0.3">
      <c r="B815" s="6"/>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row>
    <row r="816" spans="2:38" ht="12.75" customHeight="1" x14ac:dyDescent="0.3">
      <c r="B816" s="6"/>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row>
    <row r="817" spans="2:38" ht="12.75" customHeight="1" x14ac:dyDescent="0.3">
      <c r="B817" s="6"/>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row>
    <row r="818" spans="2:38" ht="12.75" customHeight="1" x14ac:dyDescent="0.3">
      <c r="B818" s="6"/>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row>
    <row r="819" spans="2:38" ht="12.75" customHeight="1" x14ac:dyDescent="0.3">
      <c r="B819" s="6"/>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row>
    <row r="820" spans="2:38" ht="12.75" customHeight="1" x14ac:dyDescent="0.3">
      <c r="B820" s="6"/>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row>
    <row r="821" spans="2:38" ht="12.75" customHeight="1" x14ac:dyDescent="0.3">
      <c r="B821" s="6"/>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row>
    <row r="822" spans="2:38" ht="12.75" customHeight="1" x14ac:dyDescent="0.3">
      <c r="B822" s="6"/>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row>
    <row r="823" spans="2:38" ht="12.75" customHeight="1" x14ac:dyDescent="0.3">
      <c r="B823" s="6"/>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row>
    <row r="824" spans="2:38" ht="12.75" customHeight="1" x14ac:dyDescent="0.3">
      <c r="B824" s="6"/>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row>
    <row r="825" spans="2:38" ht="12.75" customHeight="1" x14ac:dyDescent="0.3">
      <c r="B825" s="6"/>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row>
    <row r="826" spans="2:38" ht="12.75" customHeight="1" x14ac:dyDescent="0.3">
      <c r="B826" s="6"/>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row>
    <row r="827" spans="2:38" ht="12.75" customHeight="1" x14ac:dyDescent="0.3">
      <c r="B827" s="6"/>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row>
    <row r="828" spans="2:38" ht="12.75" customHeight="1" x14ac:dyDescent="0.3">
      <c r="B828" s="6"/>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row>
    <row r="829" spans="2:38" ht="12.75" customHeight="1" x14ac:dyDescent="0.3">
      <c r="B829" s="6"/>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row>
    <row r="830" spans="2:38" ht="12.75" customHeight="1" x14ac:dyDescent="0.3">
      <c r="B830" s="6"/>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row>
    <row r="831" spans="2:38" ht="12.75" customHeight="1" x14ac:dyDescent="0.3">
      <c r="B831" s="6"/>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row>
    <row r="832" spans="2:38" ht="12.75" customHeight="1" x14ac:dyDescent="0.3">
      <c r="B832" s="6"/>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row>
    <row r="833" spans="2:38" ht="12.75" customHeight="1" x14ac:dyDescent="0.3">
      <c r="B833" s="6"/>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row>
    <row r="834" spans="2:38" ht="12.75" customHeight="1" x14ac:dyDescent="0.3">
      <c r="B834" s="6"/>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row>
    <row r="835" spans="2:38" ht="12.75" customHeight="1" x14ac:dyDescent="0.3">
      <c r="B835" s="6"/>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row>
    <row r="836" spans="2:38" ht="12.75" customHeight="1" x14ac:dyDescent="0.3">
      <c r="B836" s="6"/>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row>
    <row r="837" spans="2:38" ht="12.75" customHeight="1" x14ac:dyDescent="0.3">
      <c r="B837" s="6"/>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row>
    <row r="838" spans="2:38" ht="12.75" customHeight="1" x14ac:dyDescent="0.3">
      <c r="B838" s="6"/>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row>
    <row r="839" spans="2:38" ht="12.75" customHeight="1" x14ac:dyDescent="0.3">
      <c r="B839" s="6"/>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row>
    <row r="840" spans="2:38" ht="12.75" customHeight="1" x14ac:dyDescent="0.3">
      <c r="B840" s="6"/>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row>
    <row r="841" spans="2:38" ht="12.75" customHeight="1" x14ac:dyDescent="0.3">
      <c r="B841" s="6"/>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row>
    <row r="842" spans="2:38" ht="12.75" customHeight="1" x14ac:dyDescent="0.3">
      <c r="B842" s="6"/>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row>
    <row r="843" spans="2:38" ht="12.75" customHeight="1" x14ac:dyDescent="0.3">
      <c r="B843" s="6"/>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row>
    <row r="844" spans="2:38" ht="12.75" customHeight="1" x14ac:dyDescent="0.3">
      <c r="B844" s="6"/>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row>
    <row r="845" spans="2:38" ht="12.75" customHeight="1" x14ac:dyDescent="0.3">
      <c r="B845" s="6"/>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row>
    <row r="846" spans="2:38" ht="12.75" customHeight="1" x14ac:dyDescent="0.3">
      <c r="B846" s="6"/>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row>
    <row r="847" spans="2:38" ht="12.75" customHeight="1" x14ac:dyDescent="0.3">
      <c r="B847" s="6"/>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row>
    <row r="848" spans="2:38" ht="12.75" customHeight="1" x14ac:dyDescent="0.3">
      <c r="B848" s="6"/>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row>
    <row r="849" spans="2:38" ht="12.75" customHeight="1" x14ac:dyDescent="0.3">
      <c r="B849" s="6"/>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row>
    <row r="850" spans="2:38" ht="12.75" customHeight="1" x14ac:dyDescent="0.3">
      <c r="B850" s="6"/>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row>
    <row r="851" spans="2:38" ht="12.75" customHeight="1" x14ac:dyDescent="0.3">
      <c r="B851" s="6"/>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row>
    <row r="852" spans="2:38" ht="12.75" customHeight="1" x14ac:dyDescent="0.3">
      <c r="B852" s="6"/>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row>
    <row r="853" spans="2:38" ht="12.75" customHeight="1" x14ac:dyDescent="0.3">
      <c r="B853" s="6"/>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row>
    <row r="854" spans="2:38" ht="12.75" customHeight="1" x14ac:dyDescent="0.3">
      <c r="B854" s="6"/>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row>
    <row r="855" spans="2:38" ht="12.75" customHeight="1" x14ac:dyDescent="0.3">
      <c r="B855" s="6"/>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row>
    <row r="856" spans="2:38" ht="12.75" customHeight="1" x14ac:dyDescent="0.3">
      <c r="B856" s="6"/>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row>
    <row r="857" spans="2:38" ht="12.75" customHeight="1" x14ac:dyDescent="0.3">
      <c r="B857" s="6"/>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row>
    <row r="858" spans="2:38" ht="12.75" customHeight="1" x14ac:dyDescent="0.3">
      <c r="B858" s="6"/>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row>
    <row r="859" spans="2:38" ht="12.75" customHeight="1" x14ac:dyDescent="0.3">
      <c r="B859" s="6"/>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row>
    <row r="860" spans="2:38" ht="12.75" customHeight="1" x14ac:dyDescent="0.3">
      <c r="B860" s="6"/>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row>
    <row r="861" spans="2:38" ht="12.75" customHeight="1" x14ac:dyDescent="0.3">
      <c r="B861" s="6"/>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row>
    <row r="862" spans="2:38" ht="12.75" customHeight="1" x14ac:dyDescent="0.3">
      <c r="B862" s="6"/>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row>
    <row r="863" spans="2:38" ht="12.75" customHeight="1" x14ac:dyDescent="0.3">
      <c r="B863" s="6"/>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row>
    <row r="864" spans="2:38" ht="12.75" customHeight="1" x14ac:dyDescent="0.3">
      <c r="B864" s="6"/>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row>
    <row r="865" spans="2:38" ht="12.75" customHeight="1" x14ac:dyDescent="0.3">
      <c r="B865" s="6"/>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row>
    <row r="866" spans="2:38" ht="12.75" customHeight="1" x14ac:dyDescent="0.3">
      <c r="B866" s="6"/>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row>
    <row r="867" spans="2:38" ht="12.75" customHeight="1" x14ac:dyDescent="0.3">
      <c r="B867" s="6"/>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row>
    <row r="868" spans="2:38" ht="12.75" customHeight="1" x14ac:dyDescent="0.3">
      <c r="B868" s="6"/>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row>
    <row r="869" spans="2:38" ht="12.75" customHeight="1" x14ac:dyDescent="0.3">
      <c r="B869" s="6"/>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row>
    <row r="870" spans="2:38" ht="12.75" customHeight="1" x14ac:dyDescent="0.3">
      <c r="B870" s="6"/>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row>
    <row r="871" spans="2:38" ht="12.75" customHeight="1" x14ac:dyDescent="0.3">
      <c r="B871" s="6"/>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row>
    <row r="872" spans="2:38" ht="12.75" customHeight="1" x14ac:dyDescent="0.3">
      <c r="B872" s="6"/>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row>
    <row r="873" spans="2:38" ht="12.75" customHeight="1" x14ac:dyDescent="0.3">
      <c r="B873" s="6"/>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row>
    <row r="874" spans="2:38" ht="12.75" customHeight="1" x14ac:dyDescent="0.3">
      <c r="B874" s="6"/>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row>
    <row r="875" spans="2:38" ht="12.75" customHeight="1" x14ac:dyDescent="0.3">
      <c r="B875" s="6"/>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row>
    <row r="876" spans="2:38" ht="12.75" customHeight="1" x14ac:dyDescent="0.3">
      <c r="B876" s="6"/>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row>
    <row r="877" spans="2:38" ht="12.75" customHeight="1" x14ac:dyDescent="0.3">
      <c r="B877" s="6"/>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row>
    <row r="878" spans="2:38" ht="12.75" customHeight="1" x14ac:dyDescent="0.3">
      <c r="B878" s="6"/>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row>
    <row r="879" spans="2:38" ht="12.75" customHeight="1" x14ac:dyDescent="0.3">
      <c r="B879" s="6"/>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row>
    <row r="880" spans="2:38" ht="12.75" customHeight="1" x14ac:dyDescent="0.3">
      <c r="B880" s="6"/>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row>
    <row r="881" spans="2:38" ht="12.75" customHeight="1" x14ac:dyDescent="0.3">
      <c r="B881" s="6"/>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row>
    <row r="882" spans="2:38" ht="12.75" customHeight="1" x14ac:dyDescent="0.3">
      <c r="B882" s="6"/>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row>
    <row r="883" spans="2:38" ht="12.75" customHeight="1" x14ac:dyDescent="0.3">
      <c r="B883" s="6"/>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row>
    <row r="884" spans="2:38" ht="12.75" customHeight="1" x14ac:dyDescent="0.3">
      <c r="B884" s="6"/>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row>
    <row r="885" spans="2:38" ht="12.75" customHeight="1" x14ac:dyDescent="0.3">
      <c r="B885" s="6"/>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row>
    <row r="886" spans="2:38" ht="12.75" customHeight="1" x14ac:dyDescent="0.3">
      <c r="B886" s="6"/>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row>
    <row r="887" spans="2:38" ht="12.75" customHeight="1" x14ac:dyDescent="0.3">
      <c r="B887" s="6"/>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row>
    <row r="888" spans="2:38" ht="12.75" customHeight="1" x14ac:dyDescent="0.3">
      <c r="B888" s="6"/>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row>
    <row r="889" spans="2:38" ht="12.75" customHeight="1" x14ac:dyDescent="0.3">
      <c r="B889" s="6"/>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row>
    <row r="890" spans="2:38" ht="12.75" customHeight="1" x14ac:dyDescent="0.3">
      <c r="B890" s="6"/>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row>
    <row r="891" spans="2:38" ht="12.75" customHeight="1" x14ac:dyDescent="0.3">
      <c r="B891" s="6"/>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row>
    <row r="892" spans="2:38" ht="12.75" customHeight="1" x14ac:dyDescent="0.3">
      <c r="B892" s="6"/>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row>
    <row r="893" spans="2:38" ht="12.75" customHeight="1" x14ac:dyDescent="0.3">
      <c r="B893" s="6"/>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row>
    <row r="894" spans="2:38" ht="12.75" customHeight="1" x14ac:dyDescent="0.3">
      <c r="B894" s="6"/>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row>
    <row r="895" spans="2:38" ht="12.75" customHeight="1" x14ac:dyDescent="0.3">
      <c r="B895" s="6"/>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row>
    <row r="896" spans="2:38" ht="12.75" customHeight="1" x14ac:dyDescent="0.3">
      <c r="B896" s="6"/>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row>
    <row r="897" spans="2:38" ht="12.75" customHeight="1" x14ac:dyDescent="0.3">
      <c r="B897" s="6"/>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row>
    <row r="898" spans="2:38" ht="12.75" customHeight="1" x14ac:dyDescent="0.3">
      <c r="B898" s="6"/>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row>
    <row r="899" spans="2:38" ht="12.75" customHeight="1" x14ac:dyDescent="0.3">
      <c r="B899" s="6"/>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row>
    <row r="900" spans="2:38" ht="12.75" customHeight="1" x14ac:dyDescent="0.3">
      <c r="B900" s="6"/>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row>
    <row r="901" spans="2:38" ht="12.75" customHeight="1" x14ac:dyDescent="0.3">
      <c r="B901" s="6"/>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row>
    <row r="902" spans="2:38" ht="12.75" customHeight="1" x14ac:dyDescent="0.3">
      <c r="B902" s="6"/>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row>
    <row r="903" spans="2:38" ht="12.75" customHeight="1" x14ac:dyDescent="0.3">
      <c r="B903" s="6"/>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row>
    <row r="904" spans="2:38" ht="12.75" customHeight="1" x14ac:dyDescent="0.3">
      <c r="B904" s="6"/>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row>
    <row r="905" spans="2:38" ht="12.75" customHeight="1" x14ac:dyDescent="0.3">
      <c r="B905" s="6"/>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row>
    <row r="906" spans="2:38" ht="12.75" customHeight="1" x14ac:dyDescent="0.3">
      <c r="B906" s="6"/>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row>
    <row r="907" spans="2:38" ht="12.75" customHeight="1" x14ac:dyDescent="0.3">
      <c r="B907" s="6"/>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row>
    <row r="908" spans="2:38" ht="12.75" customHeight="1" x14ac:dyDescent="0.3">
      <c r="B908" s="6"/>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row>
    <row r="909" spans="2:38" ht="12.75" customHeight="1" x14ac:dyDescent="0.3">
      <c r="B909" s="6"/>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row>
    <row r="910" spans="2:38" ht="12.75" customHeight="1" x14ac:dyDescent="0.3">
      <c r="B910" s="6"/>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row>
    <row r="911" spans="2:38" ht="12.75" customHeight="1" x14ac:dyDescent="0.3">
      <c r="B911" s="6"/>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row>
    <row r="912" spans="2:38" ht="12.75" customHeight="1" x14ac:dyDescent="0.3">
      <c r="B912" s="6"/>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row>
    <row r="913" spans="2:38" ht="12.75" customHeight="1" x14ac:dyDescent="0.3">
      <c r="B913" s="6"/>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row>
    <row r="914" spans="2:38" ht="12.75" customHeight="1" x14ac:dyDescent="0.3">
      <c r="B914" s="6"/>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row>
    <row r="915" spans="2:38" ht="12.75" customHeight="1" x14ac:dyDescent="0.3">
      <c r="B915" s="6"/>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row>
    <row r="916" spans="2:38" ht="12.75" customHeight="1" x14ac:dyDescent="0.3">
      <c r="B916" s="6"/>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row>
    <row r="917" spans="2:38" ht="12.75" customHeight="1" x14ac:dyDescent="0.3">
      <c r="B917" s="6"/>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row>
    <row r="918" spans="2:38" ht="12.75" customHeight="1" x14ac:dyDescent="0.3">
      <c r="B918" s="6"/>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row>
    <row r="919" spans="2:38" ht="12.75" customHeight="1" x14ac:dyDescent="0.3">
      <c r="B919" s="6"/>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row>
    <row r="920" spans="2:38" ht="12.75" customHeight="1" x14ac:dyDescent="0.3">
      <c r="B920" s="6"/>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row>
    <row r="921" spans="2:38" ht="12.75" customHeight="1" x14ac:dyDescent="0.3">
      <c r="B921" s="6"/>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row>
    <row r="922" spans="2:38" ht="12.75" customHeight="1" x14ac:dyDescent="0.3">
      <c r="B922" s="6"/>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row>
    <row r="923" spans="2:38" ht="12.75" customHeight="1" x14ac:dyDescent="0.3">
      <c r="B923" s="6"/>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row>
    <row r="924" spans="2:38" ht="12.75" customHeight="1" x14ac:dyDescent="0.3">
      <c r="B924" s="6"/>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row>
    <row r="925" spans="2:38" ht="12.75" customHeight="1" x14ac:dyDescent="0.3">
      <c r="B925" s="6"/>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row>
    <row r="926" spans="2:38" ht="12.75" customHeight="1" x14ac:dyDescent="0.3">
      <c r="B926" s="6"/>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row>
    <row r="927" spans="2:38" ht="12.75" customHeight="1" x14ac:dyDescent="0.3">
      <c r="B927" s="6"/>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row>
    <row r="928" spans="2:38" ht="12.75" customHeight="1" x14ac:dyDescent="0.3">
      <c r="B928" s="6"/>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row>
    <row r="929" spans="2:38" ht="12.75" customHeight="1" x14ac:dyDescent="0.3">
      <c r="B929" s="6"/>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row>
    <row r="930" spans="2:38" ht="12.75" customHeight="1" x14ac:dyDescent="0.3">
      <c r="B930" s="6"/>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row>
    <row r="931" spans="2:38" ht="12.75" customHeight="1" x14ac:dyDescent="0.3">
      <c r="B931" s="6"/>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row>
    <row r="932" spans="2:38" ht="12.75" customHeight="1" x14ac:dyDescent="0.3">
      <c r="B932" s="6"/>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row>
    <row r="933" spans="2:38" ht="12.75" customHeight="1" x14ac:dyDescent="0.3">
      <c r="B933" s="6"/>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row>
    <row r="934" spans="2:38" ht="12.75" customHeight="1" x14ac:dyDescent="0.3">
      <c r="B934" s="6"/>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row>
    <row r="935" spans="2:38" ht="12.75" customHeight="1" x14ac:dyDescent="0.3">
      <c r="B935" s="6"/>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row>
    <row r="936" spans="2:38" ht="12.75" customHeight="1" x14ac:dyDescent="0.3">
      <c r="B936" s="6"/>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row>
    <row r="937" spans="2:38" ht="12.75" customHeight="1" x14ac:dyDescent="0.3">
      <c r="B937" s="6"/>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row>
    <row r="938" spans="2:38" ht="12.75" customHeight="1" x14ac:dyDescent="0.3">
      <c r="B938" s="6"/>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row>
    <row r="939" spans="2:38" ht="12.75" customHeight="1" x14ac:dyDescent="0.3">
      <c r="B939" s="6"/>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row>
    <row r="940" spans="2:38" ht="12.75" customHeight="1" x14ac:dyDescent="0.3">
      <c r="B940" s="6"/>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row>
    <row r="941" spans="2:38" ht="12.75" customHeight="1" x14ac:dyDescent="0.3">
      <c r="B941" s="6"/>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row>
    <row r="942" spans="2:38" ht="12.75" customHeight="1" x14ac:dyDescent="0.3">
      <c r="B942" s="6"/>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row>
    <row r="943" spans="2:38" ht="12.75" customHeight="1" x14ac:dyDescent="0.3">
      <c r="B943" s="6"/>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row>
    <row r="944" spans="2:38" ht="12.75" customHeight="1" x14ac:dyDescent="0.3">
      <c r="B944" s="6"/>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row>
    <row r="945" spans="2:38" ht="12.75" customHeight="1" x14ac:dyDescent="0.3">
      <c r="B945" s="6"/>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row>
    <row r="946" spans="2:38" ht="12.75" customHeight="1" x14ac:dyDescent="0.3">
      <c r="B946" s="6"/>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row>
    <row r="947" spans="2:38" ht="12.75" customHeight="1" x14ac:dyDescent="0.3">
      <c r="B947" s="6"/>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row>
    <row r="948" spans="2:38" ht="12.75" customHeight="1" x14ac:dyDescent="0.3">
      <c r="B948" s="6"/>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spans="2:38" ht="12.75" customHeight="1" x14ac:dyDescent="0.3">
      <c r="B949" s="6"/>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spans="2:38" ht="12.75" customHeight="1" x14ac:dyDescent="0.3">
      <c r="B950" s="6"/>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spans="2:38" ht="12.75" customHeight="1" x14ac:dyDescent="0.3">
      <c r="B951" s="6"/>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row r="952" spans="2:38" ht="12.75" customHeight="1" x14ac:dyDescent="0.3">
      <c r="B952" s="6"/>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row>
    <row r="953" spans="2:38" ht="12.75" customHeight="1" x14ac:dyDescent="0.3">
      <c r="B953" s="6"/>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row>
    <row r="954" spans="2:38" ht="12.75" customHeight="1" x14ac:dyDescent="0.3">
      <c r="B954" s="6"/>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row>
    <row r="955" spans="2:38" ht="12.75" customHeight="1" x14ac:dyDescent="0.3">
      <c r="B955" s="6"/>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row>
    <row r="956" spans="2:38" ht="12.75" customHeight="1" x14ac:dyDescent="0.3">
      <c r="B956" s="6"/>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row>
    <row r="957" spans="2:38" ht="12.75" customHeight="1" x14ac:dyDescent="0.3">
      <c r="B957" s="6"/>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row>
    <row r="958" spans="2:38" ht="12.75" customHeight="1" x14ac:dyDescent="0.3">
      <c r="B958" s="6"/>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row>
    <row r="959" spans="2:38" ht="12.75" customHeight="1" x14ac:dyDescent="0.3">
      <c r="B959" s="6"/>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row>
    <row r="960" spans="2:38" ht="12.75" customHeight="1" x14ac:dyDescent="0.3">
      <c r="B960" s="6"/>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row>
    <row r="961" spans="2:38" ht="12.75" customHeight="1" x14ac:dyDescent="0.3">
      <c r="B961" s="6"/>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row>
    <row r="962" spans="2:38" ht="12.75" customHeight="1" x14ac:dyDescent="0.3">
      <c r="B962" s="6"/>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row>
    <row r="963" spans="2:38" ht="12.75" customHeight="1" x14ac:dyDescent="0.3">
      <c r="B963" s="6"/>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row>
    <row r="964" spans="2:38" ht="12.75" customHeight="1" x14ac:dyDescent="0.3">
      <c r="B964" s="6"/>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row>
    <row r="965" spans="2:38" ht="12.75" customHeight="1" x14ac:dyDescent="0.3">
      <c r="B965" s="6"/>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row>
    <row r="966" spans="2:38" ht="12.75" customHeight="1" x14ac:dyDescent="0.3">
      <c r="B966" s="6"/>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row>
    <row r="967" spans="2:38" ht="12.75" customHeight="1" x14ac:dyDescent="0.3">
      <c r="B967" s="6"/>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row>
    <row r="968" spans="2:38" ht="12.75" customHeight="1" x14ac:dyDescent="0.3">
      <c r="B968" s="6"/>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row>
    <row r="969" spans="2:38" ht="12.75" customHeight="1" x14ac:dyDescent="0.3">
      <c r="B969" s="6"/>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row>
    <row r="970" spans="2:38" ht="12.75" customHeight="1" x14ac:dyDescent="0.3">
      <c r="B970" s="6"/>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row>
    <row r="971" spans="2:38" ht="12.75" customHeight="1" x14ac:dyDescent="0.3">
      <c r="B971" s="6"/>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row>
    <row r="972" spans="2:38" ht="12.75" customHeight="1" x14ac:dyDescent="0.3">
      <c r="B972" s="6"/>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row>
    <row r="973" spans="2:38" ht="12.75" customHeight="1" x14ac:dyDescent="0.3">
      <c r="B973" s="6"/>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row>
    <row r="974" spans="2:38" ht="12.75" customHeight="1" x14ac:dyDescent="0.3">
      <c r="B974" s="6"/>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row>
    <row r="975" spans="2:38" ht="12.75" customHeight="1" x14ac:dyDescent="0.3">
      <c r="B975" s="6"/>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row>
    <row r="976" spans="2:38" ht="12.75" customHeight="1" x14ac:dyDescent="0.3">
      <c r="B976" s="6"/>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row>
    <row r="977" spans="2:38" ht="12.75" customHeight="1" x14ac:dyDescent="0.3">
      <c r="B977" s="6"/>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row>
    <row r="978" spans="2:38" ht="12.75" customHeight="1" x14ac:dyDescent="0.3">
      <c r="B978" s="6"/>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row>
    <row r="979" spans="2:38" ht="12.75" customHeight="1" x14ac:dyDescent="0.3">
      <c r="B979" s="6"/>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row>
    <row r="980" spans="2:38" ht="12.75" customHeight="1" x14ac:dyDescent="0.3">
      <c r="B980" s="6"/>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row>
    <row r="981" spans="2:38" ht="12.75" customHeight="1" x14ac:dyDescent="0.3">
      <c r="B981" s="6"/>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row>
    <row r="982" spans="2:38" ht="12.75" customHeight="1" x14ac:dyDescent="0.3">
      <c r="B982" s="6"/>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row>
    <row r="983" spans="2:38" ht="12.75" customHeight="1" x14ac:dyDescent="0.3">
      <c r="B983" s="6"/>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row>
    <row r="984" spans="2:38" ht="12.75" customHeight="1" x14ac:dyDescent="0.3">
      <c r="B984" s="6"/>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row>
    <row r="985" spans="2:38" ht="12.75" customHeight="1" x14ac:dyDescent="0.3">
      <c r="B985" s="6"/>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row>
    <row r="986" spans="2:38" ht="12.75" customHeight="1" x14ac:dyDescent="0.3">
      <c r="B986" s="6"/>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row>
    <row r="987" spans="2:38" ht="12.75" customHeight="1" x14ac:dyDescent="0.3">
      <c r="B987" s="6"/>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row>
    <row r="988" spans="2:38" ht="12.75" customHeight="1" x14ac:dyDescent="0.3">
      <c r="B988" s="6"/>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row>
    <row r="989" spans="2:38" ht="12.75" customHeight="1" x14ac:dyDescent="0.3">
      <c r="B989" s="6"/>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row>
    <row r="990" spans="2:38" ht="12.75" customHeight="1" x14ac:dyDescent="0.3">
      <c r="B990" s="6"/>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row>
    <row r="991" spans="2:38" ht="12.75" customHeight="1" x14ac:dyDescent="0.3">
      <c r="B991" s="6"/>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row>
    <row r="992" spans="2:38" ht="12.75" customHeight="1" x14ac:dyDescent="0.3">
      <c r="B992" s="6"/>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row>
    <row r="993" spans="2:38" ht="12.75" customHeight="1" x14ac:dyDescent="0.3">
      <c r="B993" s="6"/>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row>
    <row r="994" spans="2:38" ht="12.75" customHeight="1" x14ac:dyDescent="0.3">
      <c r="B994" s="6"/>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row>
    <row r="995" spans="2:38" ht="12.75" customHeight="1" x14ac:dyDescent="0.3">
      <c r="B995" s="6"/>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row>
    <row r="996" spans="2:38" ht="12.75" customHeight="1" x14ac:dyDescent="0.3">
      <c r="B996" s="6"/>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row>
    <row r="997" spans="2:38" ht="12.75" customHeight="1" x14ac:dyDescent="0.3">
      <c r="B997" s="6"/>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row>
    <row r="998" spans="2:38" ht="12.75" customHeight="1" x14ac:dyDescent="0.3">
      <c r="B998" s="6"/>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row>
    <row r="999" spans="2:38" ht="12.75" customHeight="1" x14ac:dyDescent="0.3">
      <c r="B999" s="6"/>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row>
  </sheetData>
  <mergeCells count="108">
    <mergeCell ref="D99:G99"/>
    <mergeCell ref="D100:G100"/>
    <mergeCell ref="D101:G101"/>
    <mergeCell ref="D90:G90"/>
    <mergeCell ref="D91:G91"/>
    <mergeCell ref="D92:G92"/>
    <mergeCell ref="D93:G93"/>
    <mergeCell ref="D94:G94"/>
    <mergeCell ref="D95:G95"/>
    <mergeCell ref="D96:G96"/>
    <mergeCell ref="D97:G97"/>
    <mergeCell ref="D98:G98"/>
    <mergeCell ref="D81:G81"/>
    <mergeCell ref="D82:G82"/>
    <mergeCell ref="D83:G83"/>
    <mergeCell ref="D84:G84"/>
    <mergeCell ref="D85:G85"/>
    <mergeCell ref="D86:G86"/>
    <mergeCell ref="D87:G87"/>
    <mergeCell ref="D88:G88"/>
    <mergeCell ref="D89:G89"/>
    <mergeCell ref="D72:G72"/>
    <mergeCell ref="D73:G73"/>
    <mergeCell ref="D74:G74"/>
    <mergeCell ref="D75:G75"/>
    <mergeCell ref="D76:G76"/>
    <mergeCell ref="D77:G77"/>
    <mergeCell ref="D78:G78"/>
    <mergeCell ref="D79:G79"/>
    <mergeCell ref="D80:G80"/>
    <mergeCell ref="D63:G63"/>
    <mergeCell ref="D64:G64"/>
    <mergeCell ref="D65:G65"/>
    <mergeCell ref="D66:G66"/>
    <mergeCell ref="D67:G67"/>
    <mergeCell ref="D68:G68"/>
    <mergeCell ref="D69:G69"/>
    <mergeCell ref="D70:G70"/>
    <mergeCell ref="D71:G71"/>
    <mergeCell ref="D49:G49"/>
    <mergeCell ref="D50:G50"/>
    <mergeCell ref="D51:G51"/>
    <mergeCell ref="D52:G52"/>
    <mergeCell ref="D109:G109"/>
    <mergeCell ref="D110:G110"/>
    <mergeCell ref="J110:M110"/>
    <mergeCell ref="D102:G102"/>
    <mergeCell ref="D103:G103"/>
    <mergeCell ref="D104:G104"/>
    <mergeCell ref="D105:G105"/>
    <mergeCell ref="D106:G106"/>
    <mergeCell ref="D107:G107"/>
    <mergeCell ref="D108:G108"/>
    <mergeCell ref="D53:G53"/>
    <mergeCell ref="D54:G54"/>
    <mergeCell ref="D55:G55"/>
    <mergeCell ref="D56:G56"/>
    <mergeCell ref="D57:G57"/>
    <mergeCell ref="D58:G58"/>
    <mergeCell ref="D59:G59"/>
    <mergeCell ref="D60:G60"/>
    <mergeCell ref="D61:G61"/>
    <mergeCell ref="D62:G62"/>
    <mergeCell ref="D40:G40"/>
    <mergeCell ref="D41:G41"/>
    <mergeCell ref="D42:G42"/>
    <mergeCell ref="D43:G43"/>
    <mergeCell ref="D44:G44"/>
    <mergeCell ref="D45:G45"/>
    <mergeCell ref="D46:G46"/>
    <mergeCell ref="D47:G47"/>
    <mergeCell ref="D48:G48"/>
    <mergeCell ref="D31:G31"/>
    <mergeCell ref="D32:G32"/>
    <mergeCell ref="D33:G33"/>
    <mergeCell ref="D34:G34"/>
    <mergeCell ref="D35:G35"/>
    <mergeCell ref="D36:G36"/>
    <mergeCell ref="D37:G37"/>
    <mergeCell ref="D38:G38"/>
    <mergeCell ref="D39:G39"/>
    <mergeCell ref="D22:G22"/>
    <mergeCell ref="D23:G23"/>
    <mergeCell ref="D24:G24"/>
    <mergeCell ref="D25:G25"/>
    <mergeCell ref="D26:G26"/>
    <mergeCell ref="D27:G27"/>
    <mergeCell ref="D28:G28"/>
    <mergeCell ref="D29:G29"/>
    <mergeCell ref="D30:G30"/>
    <mergeCell ref="D13:G13"/>
    <mergeCell ref="D14:G14"/>
    <mergeCell ref="D15:G15"/>
    <mergeCell ref="D16:G16"/>
    <mergeCell ref="D17:G17"/>
    <mergeCell ref="D18:G18"/>
    <mergeCell ref="D19:G19"/>
    <mergeCell ref="D20:G20"/>
    <mergeCell ref="D21:G21"/>
    <mergeCell ref="B2:M3"/>
    <mergeCell ref="B4:M4"/>
    <mergeCell ref="B5:M6"/>
    <mergeCell ref="B7:R7"/>
    <mergeCell ref="D8:G8"/>
    <mergeCell ref="D9:G9"/>
    <mergeCell ref="D10:G10"/>
    <mergeCell ref="D11:G11"/>
    <mergeCell ref="D12:G12"/>
  </mergeCells>
  <hyperlinks>
    <hyperlink ref="B1" location="Welcome!A1" display="Welcome" xr:uid="{00000000-0004-0000-0400-000000000000}"/>
    <hyperlink ref="C1" location="Dashboard!A1" display="Dashboard" xr:uid="{00000000-0004-0000-0400-000001000000}"/>
    <hyperlink ref="D1" location="Instructions!A1" display="Instructions" xr:uid="{00000000-0004-0000-0400-000002000000}"/>
    <hyperlink ref="E1" location="Project!A1" display="Project" xr:uid="{00000000-0004-0000-0400-000003000000}"/>
    <hyperlink ref="F1" location="Materials!A1" display="Materials" xr:uid="{00000000-0004-0000-0400-000004000000}"/>
    <hyperlink ref="G1" location="Labour!A1" display="Labour" xr:uid="{00000000-0004-0000-0400-000005000000}"/>
    <hyperlink ref="H1" location="Equipment!A1" display="Equipment" xr:uid="{00000000-0004-0000-0400-000006000000}"/>
    <hyperlink ref="I1" location="Overheads!A1" display="Overheads" xr:uid="{00000000-0004-0000-0400-000007000000}"/>
    <hyperlink ref="J1" location="'Risk &amp; Cont'!A1" display="Risk &amp; Cont" xr:uid="{00000000-0004-0000-0400-000008000000}"/>
    <hyperlink ref="K1" location="Money!A1" display="Money" xr:uid="{00000000-0004-0000-0400-000009000000}"/>
    <hyperlink ref="L1" location="Proposal!A1" display="Proposal" xr:uid="{00000000-0004-0000-0400-00000A000000}"/>
    <hyperlink ref="M1" location="Settings!A1" display="Settings" xr:uid="{00000000-0004-0000-0400-00000B000000}"/>
  </hyperlinks>
  <pageMargins left="0.75" right="0.75" top="1" bottom="1" header="0" footer="0"/>
  <pageSetup orientation="portrait"/>
  <extLst>
    <ext xmlns:x14="http://schemas.microsoft.com/office/spreadsheetml/2009/9/main" uri="{CCE6A557-97BC-4b89-ADB6-D9C93CAAB3DF}">
      <x14:dataValidations xmlns:xm="http://schemas.microsoft.com/office/excel/2006/main" count="3">
        <x14:dataValidation type="list" allowBlank="1" showInputMessage="1" prompt="Information - Please select a supplier using the arrow above." xr:uid="{00000000-0002-0000-0400-000000000000}">
          <x14:formula1>
            <xm:f>Settings!$E$9:$E$44</xm:f>
          </x14:formula1>
          <xm:sqref>H9:H109</xm:sqref>
        </x14:dataValidation>
        <x14:dataValidation type="list" allowBlank="1" showInputMessage="1" prompt="Information - Please select a category using the arrow above._x000a__x000a_This option will automatically update the markup percentage._x000a__x000a_Need more options?_x000a_You can populate more items in the settings under material categories." xr:uid="{00000000-0002-0000-0400-000001000000}">
          <x14:formula1>
            <xm:f>Settings!$H$9:$H$44</xm:f>
          </x14:formula1>
          <xm:sqref>C9:C109</xm:sqref>
        </x14:dataValidation>
        <x14:dataValidation type="list" allowBlank="1" xr:uid="{00000000-0002-0000-0400-000002000000}">
          <x14:formula1>
            <xm:f>Settings!$L$9:$L$34</xm:f>
          </x14:formula1>
          <xm:sqref>I9:I109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999"/>
  <sheetViews>
    <sheetView workbookViewId="0">
      <selection activeCell="K1" sqref="K1"/>
    </sheetView>
  </sheetViews>
  <sheetFormatPr defaultColWidth="12.6640625" defaultRowHeight="15" customHeight="1" x14ac:dyDescent="0.25"/>
  <cols>
    <col min="1" max="30" width="13.77734375" customWidth="1"/>
    <col min="31" max="38" width="8.77734375" customWidth="1"/>
  </cols>
  <sheetData>
    <row r="1" spans="1:38"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row>
    <row r="2" spans="1:38" ht="12.75" customHeight="1" x14ac:dyDescent="0.3">
      <c r="B2" s="106"/>
      <c r="C2" s="94"/>
      <c r="D2" s="94"/>
      <c r="E2" s="94"/>
      <c r="F2" s="94"/>
      <c r="G2" s="94"/>
      <c r="H2" s="94"/>
      <c r="I2" s="94"/>
      <c r="J2" s="94"/>
      <c r="K2" s="94"/>
      <c r="L2" s="94"/>
      <c r="M2" s="94"/>
      <c r="N2" s="7"/>
      <c r="O2" s="7"/>
      <c r="P2" s="7"/>
      <c r="Q2" s="7"/>
      <c r="R2" s="7"/>
      <c r="S2" s="7"/>
      <c r="T2" s="7"/>
      <c r="U2" s="7"/>
      <c r="V2" s="7"/>
      <c r="W2" s="7"/>
      <c r="X2" s="7"/>
      <c r="Y2" s="7"/>
      <c r="Z2" s="7"/>
      <c r="AA2" s="7"/>
      <c r="AB2" s="7"/>
      <c r="AC2" s="7"/>
      <c r="AD2" s="7"/>
      <c r="AE2" s="7"/>
      <c r="AF2" s="7"/>
      <c r="AG2" s="7"/>
      <c r="AH2" s="7"/>
      <c r="AI2" s="7"/>
      <c r="AJ2" s="7"/>
      <c r="AK2" s="7"/>
      <c r="AL2" s="7"/>
    </row>
    <row r="3" spans="1:38" ht="12.75" customHeight="1" x14ac:dyDescent="0.3">
      <c r="B3" s="94"/>
      <c r="C3" s="94"/>
      <c r="D3" s="94"/>
      <c r="E3" s="94"/>
      <c r="F3" s="94"/>
      <c r="G3" s="94"/>
      <c r="H3" s="94"/>
      <c r="I3" s="94"/>
      <c r="J3" s="94"/>
      <c r="K3" s="94"/>
      <c r="L3" s="94"/>
      <c r="M3" s="94"/>
      <c r="N3" s="7"/>
      <c r="O3" s="7"/>
      <c r="P3" s="7"/>
      <c r="Q3" s="7"/>
      <c r="R3" s="7"/>
      <c r="S3" s="7"/>
      <c r="T3" s="7"/>
      <c r="U3" s="7"/>
      <c r="V3" s="7"/>
      <c r="W3" s="7"/>
      <c r="X3" s="7"/>
      <c r="Y3" s="7"/>
      <c r="Z3" s="7"/>
      <c r="AA3" s="7"/>
      <c r="AB3" s="7"/>
      <c r="AC3" s="7"/>
      <c r="AD3" s="7"/>
      <c r="AE3" s="7"/>
      <c r="AF3" s="7"/>
      <c r="AG3" s="7"/>
      <c r="AH3" s="7"/>
      <c r="AI3" s="7"/>
      <c r="AJ3" s="7"/>
      <c r="AK3" s="7"/>
      <c r="AL3" s="7"/>
    </row>
    <row r="4" spans="1:38" ht="27.75" customHeight="1" x14ac:dyDescent="0.3">
      <c r="B4" s="107" t="s">
        <v>155</v>
      </c>
      <c r="C4" s="108"/>
      <c r="D4" s="108"/>
      <c r="E4" s="108"/>
      <c r="F4" s="108"/>
      <c r="G4" s="108"/>
      <c r="H4" s="108"/>
      <c r="I4" s="108"/>
      <c r="J4" s="108"/>
      <c r="K4" s="108"/>
      <c r="L4" s="108"/>
      <c r="M4" s="109"/>
      <c r="N4" s="7"/>
      <c r="O4" s="32"/>
      <c r="P4" s="7"/>
      <c r="Q4" s="7"/>
      <c r="R4" s="7"/>
      <c r="S4" s="7"/>
      <c r="T4" s="7"/>
      <c r="U4" s="7"/>
      <c r="V4" s="7"/>
      <c r="W4" s="7"/>
      <c r="X4" s="7"/>
      <c r="Y4" s="7"/>
      <c r="Z4" s="7"/>
      <c r="AA4" s="7"/>
      <c r="AB4" s="7"/>
      <c r="AC4" s="7"/>
      <c r="AD4" s="7"/>
      <c r="AE4" s="7"/>
      <c r="AF4" s="7"/>
      <c r="AG4" s="7"/>
      <c r="AH4" s="7"/>
      <c r="AI4" s="7"/>
      <c r="AJ4" s="7"/>
      <c r="AK4" s="7"/>
      <c r="AL4" s="7"/>
    </row>
    <row r="5" spans="1:38" ht="12.75" customHeight="1" x14ac:dyDescent="0.3">
      <c r="B5" s="106"/>
      <c r="C5" s="94"/>
      <c r="D5" s="94"/>
      <c r="E5" s="94"/>
      <c r="F5" s="94"/>
      <c r="G5" s="94"/>
      <c r="H5" s="94"/>
      <c r="I5" s="94"/>
      <c r="J5" s="94"/>
      <c r="K5" s="94"/>
      <c r="L5" s="94"/>
      <c r="M5" s="94"/>
      <c r="N5" s="7"/>
      <c r="O5" s="7"/>
      <c r="P5" s="7"/>
      <c r="Q5" s="7"/>
      <c r="R5" s="7"/>
      <c r="S5" s="7"/>
      <c r="T5" s="7"/>
      <c r="U5" s="7"/>
      <c r="V5" s="7"/>
      <c r="W5" s="7"/>
      <c r="X5" s="7"/>
      <c r="Y5" s="7"/>
      <c r="Z5" s="7"/>
      <c r="AA5" s="7"/>
      <c r="AB5" s="7"/>
      <c r="AC5" s="7"/>
      <c r="AD5" s="7"/>
      <c r="AE5" s="7"/>
      <c r="AF5" s="7"/>
      <c r="AG5" s="7"/>
      <c r="AH5" s="7"/>
      <c r="AI5" s="7"/>
      <c r="AJ5" s="7"/>
      <c r="AK5" s="7"/>
      <c r="AL5" s="7"/>
    </row>
    <row r="6" spans="1:38" ht="12.75" customHeight="1" x14ac:dyDescent="0.3">
      <c r="B6" s="94"/>
      <c r="C6" s="94"/>
      <c r="D6" s="94"/>
      <c r="E6" s="94"/>
      <c r="F6" s="94"/>
      <c r="G6" s="94"/>
      <c r="H6" s="94"/>
      <c r="I6" s="94"/>
      <c r="J6" s="94"/>
      <c r="K6" s="94"/>
      <c r="L6" s="94"/>
      <c r="M6" s="94"/>
      <c r="N6" s="7"/>
      <c r="O6" s="7"/>
      <c r="P6" s="7"/>
      <c r="Q6" s="7"/>
      <c r="R6" s="7"/>
      <c r="S6" s="7"/>
      <c r="T6" s="7"/>
      <c r="U6" s="7"/>
      <c r="V6" s="7"/>
      <c r="W6" s="7"/>
      <c r="X6" s="7"/>
      <c r="Y6" s="7"/>
      <c r="Z6" s="7"/>
      <c r="AA6" s="7"/>
      <c r="AB6" s="7"/>
      <c r="AC6" s="7"/>
      <c r="AD6" s="7"/>
      <c r="AE6" s="7"/>
      <c r="AF6" s="7"/>
      <c r="AG6" s="7"/>
      <c r="AH6" s="7"/>
      <c r="AI6" s="7"/>
      <c r="AJ6" s="7"/>
      <c r="AK6" s="7"/>
      <c r="AL6" s="7"/>
    </row>
    <row r="7" spans="1:38" ht="12.75" customHeight="1" x14ac:dyDescent="0.3">
      <c r="B7" s="132" t="s">
        <v>156</v>
      </c>
      <c r="C7" s="112"/>
      <c r="D7" s="112"/>
      <c r="E7" s="112"/>
      <c r="F7" s="112"/>
      <c r="G7" s="112"/>
      <c r="H7" s="112"/>
      <c r="I7" s="112"/>
      <c r="J7" s="112"/>
      <c r="K7" s="112"/>
      <c r="L7" s="112"/>
      <c r="M7" s="112"/>
      <c r="N7" s="112"/>
      <c r="O7" s="112"/>
      <c r="P7" s="112"/>
      <c r="Q7" s="112"/>
      <c r="R7" s="113"/>
      <c r="S7" s="7"/>
      <c r="T7" s="7"/>
      <c r="U7" s="7"/>
      <c r="V7" s="7"/>
      <c r="W7" s="7"/>
      <c r="X7" s="7"/>
      <c r="Y7" s="7"/>
      <c r="Z7" s="7"/>
      <c r="AA7" s="7"/>
      <c r="AB7" s="7"/>
      <c r="AC7" s="7"/>
      <c r="AD7" s="7"/>
      <c r="AE7" s="7"/>
      <c r="AF7" s="7"/>
      <c r="AG7" s="7"/>
      <c r="AH7" s="7"/>
      <c r="AI7" s="7"/>
      <c r="AJ7" s="7"/>
      <c r="AK7" s="7"/>
      <c r="AL7" s="7"/>
    </row>
    <row r="8" spans="1:38" ht="51" customHeight="1" x14ac:dyDescent="0.3">
      <c r="B8" s="18">
        <v>0</v>
      </c>
      <c r="C8" s="18" t="s">
        <v>157</v>
      </c>
      <c r="D8" s="133" t="s">
        <v>158</v>
      </c>
      <c r="E8" s="112"/>
      <c r="F8" s="112"/>
      <c r="G8" s="113"/>
      <c r="H8" s="18" t="s">
        <v>159</v>
      </c>
      <c r="I8" s="18" t="s">
        <v>160</v>
      </c>
      <c r="J8" s="18" t="s">
        <v>161</v>
      </c>
      <c r="K8" s="18" t="s">
        <v>162</v>
      </c>
      <c r="L8" s="18" t="s">
        <v>163</v>
      </c>
      <c r="M8" s="18" t="s">
        <v>130</v>
      </c>
      <c r="N8" s="18" t="s">
        <v>131</v>
      </c>
      <c r="O8" s="18" t="s">
        <v>132</v>
      </c>
      <c r="P8" s="18" t="s">
        <v>133</v>
      </c>
      <c r="Q8" s="18" t="s">
        <v>134</v>
      </c>
      <c r="R8" s="18" t="s">
        <v>135</v>
      </c>
      <c r="S8" s="7"/>
      <c r="T8" s="7"/>
      <c r="U8" s="7"/>
      <c r="V8" s="7"/>
      <c r="W8" s="7"/>
      <c r="X8" s="7"/>
      <c r="Y8" s="7"/>
      <c r="Z8" s="7"/>
      <c r="AA8" s="7"/>
      <c r="AB8" s="7"/>
      <c r="AC8" s="7"/>
      <c r="AD8" s="7"/>
      <c r="AE8" s="7"/>
      <c r="AF8" s="7"/>
      <c r="AG8" s="7"/>
      <c r="AH8" s="7"/>
      <c r="AI8" s="7"/>
      <c r="AJ8" s="7"/>
      <c r="AK8" s="7"/>
      <c r="AL8" s="7"/>
    </row>
    <row r="9" spans="1:38" ht="13.5" customHeight="1" x14ac:dyDescent="0.3">
      <c r="A9" s="7"/>
      <c r="B9" s="33">
        <f t="shared" ref="B9:B109" si="0">B8+1</f>
        <v>1</v>
      </c>
      <c r="C9" s="34" t="s">
        <v>164</v>
      </c>
      <c r="D9" s="136" t="s">
        <v>165</v>
      </c>
      <c r="E9" s="108"/>
      <c r="F9" s="108"/>
      <c r="G9" s="109"/>
      <c r="H9" s="35" t="s">
        <v>166</v>
      </c>
      <c r="I9" s="36">
        <f t="array" ref="I9">IF(H9="","",INDEX(Settings!$C$9:$C$12,MATCH(H9,Settings!$B$9:$B$12,0)))</f>
        <v>10</v>
      </c>
      <c r="J9" s="37">
        <v>40</v>
      </c>
      <c r="K9" s="35" t="s">
        <v>167</v>
      </c>
      <c r="L9" s="38">
        <f t="array" ref="L9">IF(K9="","",INDEX(Settings!$R$9:$R$12,MATCH(K9,Settings!$Q$9:$Q$12,0)))</f>
        <v>1</v>
      </c>
      <c r="M9" s="39">
        <f>IF(L9="","",'Risk &amp; Cont'!$R$9)</f>
        <v>20</v>
      </c>
      <c r="N9" s="40">
        <f t="shared" ref="N9:N109" si="1">IF(L9="","",(I9*J9)/L9*(1+M9/100))</f>
        <v>480</v>
      </c>
      <c r="O9" s="38">
        <f t="array" ref="O9">IF(OR(C9="",L9=""),"",INDEX(Settings!$O$9:$O$44,MATCH(C9,Settings!$N$9:$N$44,0)))</f>
        <v>10</v>
      </c>
      <c r="P9" s="36">
        <f t="shared" ref="P9:P109" si="2">IF(OR(N9="",O9=""),"",ROUND(N9*(1+O9/100),2))</f>
        <v>528</v>
      </c>
      <c r="Q9" s="13">
        <f t="shared" ref="Q9:Q109" si="3">IF(OR(P9="",N9=""),"",P9-N9)</f>
        <v>48</v>
      </c>
      <c r="R9" s="41">
        <f t="shared" ref="R9:R109" si="4">IF(OR(I9="",M9=""),"",Q9/P9*100)</f>
        <v>9.0909090909090917</v>
      </c>
      <c r="S9" s="7"/>
      <c r="T9" s="7"/>
      <c r="U9" s="7"/>
      <c r="V9" s="7"/>
      <c r="W9" s="7"/>
      <c r="X9" s="7"/>
      <c r="Y9" s="7"/>
      <c r="Z9" s="7"/>
      <c r="AA9" s="7"/>
      <c r="AB9" s="7"/>
      <c r="AC9" s="7"/>
      <c r="AD9" s="7"/>
      <c r="AE9" s="7"/>
      <c r="AF9" s="7"/>
      <c r="AG9" s="7"/>
      <c r="AH9" s="7"/>
      <c r="AI9" s="7"/>
      <c r="AJ9" s="7"/>
      <c r="AK9" s="7"/>
      <c r="AL9" s="7"/>
    </row>
    <row r="10" spans="1:38" ht="13.5" customHeight="1" x14ac:dyDescent="0.3">
      <c r="A10" s="7"/>
      <c r="B10" s="33">
        <f t="shared" si="0"/>
        <v>2</v>
      </c>
      <c r="C10" s="34" t="s">
        <v>164</v>
      </c>
      <c r="D10" s="136" t="s">
        <v>165</v>
      </c>
      <c r="E10" s="108"/>
      <c r="F10" s="108"/>
      <c r="G10" s="109"/>
      <c r="H10" s="35" t="s">
        <v>168</v>
      </c>
      <c r="I10" s="36">
        <f t="array" ref="I10">IF(H10="","",INDEX(Settings!$C$9:$C$12,MATCH(H10,Settings!$B$9:$B$12,0)))</f>
        <v>10</v>
      </c>
      <c r="J10" s="37">
        <v>40</v>
      </c>
      <c r="K10" s="35" t="s">
        <v>169</v>
      </c>
      <c r="L10" s="38">
        <f t="array" ref="L10">IF(K10="","",INDEX(Settings!$R$9:$R$12,MATCH(K10,Settings!$Q$9:$Q$12,0)))</f>
        <v>0.8</v>
      </c>
      <c r="M10" s="39">
        <f>IF(L10="","",'Risk &amp; Cont'!$R$9)</f>
        <v>20</v>
      </c>
      <c r="N10" s="40">
        <f t="shared" si="1"/>
        <v>600</v>
      </c>
      <c r="O10" s="38">
        <f t="array" ref="O10">IF(OR(C10="",L10=""),"",INDEX(Settings!$O$9:$O$44,MATCH(C10,Settings!$N$9:$N$44,0)))</f>
        <v>10</v>
      </c>
      <c r="P10" s="36">
        <f t="shared" si="2"/>
        <v>660</v>
      </c>
      <c r="Q10" s="13">
        <f t="shared" si="3"/>
        <v>60</v>
      </c>
      <c r="R10" s="41">
        <f t="shared" si="4"/>
        <v>9.0909090909090917</v>
      </c>
      <c r="S10" s="7"/>
      <c r="T10" s="7"/>
      <c r="U10" s="7"/>
      <c r="V10" s="7"/>
      <c r="W10" s="7"/>
      <c r="X10" s="7"/>
      <c r="Y10" s="7"/>
      <c r="Z10" s="7"/>
      <c r="AA10" s="7"/>
      <c r="AB10" s="7"/>
      <c r="AC10" s="7"/>
      <c r="AD10" s="7"/>
      <c r="AE10" s="7"/>
      <c r="AF10" s="7"/>
      <c r="AG10" s="7"/>
      <c r="AH10" s="7"/>
      <c r="AI10" s="7"/>
      <c r="AJ10" s="7"/>
      <c r="AK10" s="7"/>
      <c r="AL10" s="7"/>
    </row>
    <row r="11" spans="1:38" ht="12.75" customHeight="1" x14ac:dyDescent="0.3">
      <c r="A11" s="7"/>
      <c r="B11" s="33">
        <f t="shared" si="0"/>
        <v>3</v>
      </c>
      <c r="C11" s="34" t="s">
        <v>164</v>
      </c>
      <c r="D11" s="136" t="s">
        <v>165</v>
      </c>
      <c r="E11" s="108"/>
      <c r="F11" s="108"/>
      <c r="G11" s="109"/>
      <c r="H11" s="35" t="s">
        <v>168</v>
      </c>
      <c r="I11" s="36">
        <f t="array" ref="I11">IF(H11="","",INDEX(Settings!$C$9:$C$12,MATCH(H11,Settings!$B$9:$B$12,0)))</f>
        <v>10</v>
      </c>
      <c r="J11" s="37">
        <v>40</v>
      </c>
      <c r="K11" s="35" t="s">
        <v>169</v>
      </c>
      <c r="L11" s="38">
        <f t="array" ref="L11">IF(K11="","",INDEX(Settings!$R$9:$R$12,MATCH(K11,Settings!$Q$9:$Q$12,0)))</f>
        <v>0.8</v>
      </c>
      <c r="M11" s="39">
        <f>IF(L11="","",'Risk &amp; Cont'!$R$9)</f>
        <v>20</v>
      </c>
      <c r="N11" s="40">
        <f t="shared" si="1"/>
        <v>600</v>
      </c>
      <c r="O11" s="38">
        <f t="array" ref="O11">IF(OR(C11="",L11=""),"",INDEX(Settings!$O$9:$O$44,MATCH(C11,Settings!$N$9:$N$44,0)))</f>
        <v>10</v>
      </c>
      <c r="P11" s="36">
        <f t="shared" si="2"/>
        <v>660</v>
      </c>
      <c r="Q11" s="13">
        <f t="shared" si="3"/>
        <v>60</v>
      </c>
      <c r="R11" s="41">
        <f t="shared" si="4"/>
        <v>9.0909090909090917</v>
      </c>
      <c r="S11" s="7"/>
      <c r="T11" s="7"/>
      <c r="U11" s="7"/>
      <c r="V11" s="7"/>
      <c r="W11" s="7"/>
      <c r="X11" s="7"/>
      <c r="Y11" s="7"/>
      <c r="Z11" s="7"/>
      <c r="AA11" s="7"/>
      <c r="AB11" s="7"/>
      <c r="AC11" s="7"/>
      <c r="AD11" s="7"/>
      <c r="AE11" s="7"/>
      <c r="AF11" s="7"/>
      <c r="AG11" s="7"/>
      <c r="AH11" s="7"/>
      <c r="AI11" s="7"/>
      <c r="AJ11" s="7"/>
      <c r="AK11" s="7"/>
      <c r="AL11" s="7"/>
    </row>
    <row r="12" spans="1:38" ht="12.75" customHeight="1" x14ac:dyDescent="0.3">
      <c r="A12" s="7"/>
      <c r="B12" s="33">
        <f t="shared" si="0"/>
        <v>4</v>
      </c>
      <c r="C12" s="34" t="s">
        <v>136</v>
      </c>
      <c r="D12" s="136" t="s">
        <v>170</v>
      </c>
      <c r="E12" s="108"/>
      <c r="F12" s="108"/>
      <c r="G12" s="109"/>
      <c r="H12" s="35" t="s">
        <v>166</v>
      </c>
      <c r="I12" s="36">
        <f t="array" ref="I12">IF(H12="","",INDEX(Settings!$C$9:$C$12,MATCH(H12,Settings!$B$9:$B$12,0)))</f>
        <v>10</v>
      </c>
      <c r="J12" s="37">
        <v>8</v>
      </c>
      <c r="K12" s="35" t="s">
        <v>167</v>
      </c>
      <c r="L12" s="38">
        <f t="array" ref="L12">IF(K12="","",INDEX(Settings!$R$9:$R$12,MATCH(K12,Settings!$Q$9:$Q$12,0)))</f>
        <v>1</v>
      </c>
      <c r="M12" s="39">
        <f>IF(L12="","",'Risk &amp; Cont'!$R$9)</f>
        <v>20</v>
      </c>
      <c r="N12" s="40">
        <f t="shared" si="1"/>
        <v>96</v>
      </c>
      <c r="O12" s="38">
        <f t="array" ref="O12">IF(OR(C12="",L12=""),"",INDEX(Settings!$O$9:$O$44,MATCH(C12,Settings!$N$9:$N$44,0)))</f>
        <v>10</v>
      </c>
      <c r="P12" s="36">
        <f t="shared" si="2"/>
        <v>105.6</v>
      </c>
      <c r="Q12" s="13">
        <f t="shared" si="3"/>
        <v>9.5999999999999943</v>
      </c>
      <c r="R12" s="41">
        <f t="shared" si="4"/>
        <v>9.0909090909090864</v>
      </c>
      <c r="S12" s="7"/>
      <c r="T12" s="7"/>
      <c r="U12" s="7"/>
      <c r="V12" s="7"/>
      <c r="W12" s="7"/>
      <c r="X12" s="7"/>
      <c r="Y12" s="7"/>
      <c r="Z12" s="7"/>
      <c r="AA12" s="7"/>
      <c r="AB12" s="7"/>
      <c r="AC12" s="7"/>
      <c r="AD12" s="7"/>
      <c r="AE12" s="7"/>
      <c r="AF12" s="7"/>
      <c r="AG12" s="7"/>
      <c r="AH12" s="7"/>
      <c r="AI12" s="7"/>
      <c r="AJ12" s="7"/>
      <c r="AK12" s="7"/>
      <c r="AL12" s="7"/>
    </row>
    <row r="13" spans="1:38" ht="12.75" customHeight="1" x14ac:dyDescent="0.3">
      <c r="A13" s="7"/>
      <c r="B13" s="33">
        <f t="shared" si="0"/>
        <v>5</v>
      </c>
      <c r="C13" s="34" t="s">
        <v>136</v>
      </c>
      <c r="D13" s="136" t="s">
        <v>170</v>
      </c>
      <c r="E13" s="108"/>
      <c r="F13" s="108"/>
      <c r="G13" s="109"/>
      <c r="H13" s="35" t="s">
        <v>168</v>
      </c>
      <c r="I13" s="36">
        <f t="array" ref="I13">IF(H13="","",INDEX(Settings!$C$9:$C$12,MATCH(H13,Settings!$B$9:$B$12,0)))</f>
        <v>10</v>
      </c>
      <c r="J13" s="37">
        <v>8</v>
      </c>
      <c r="K13" s="35" t="s">
        <v>167</v>
      </c>
      <c r="L13" s="38">
        <f t="array" ref="L13">IF(K13="","",INDEX(Settings!$R$9:$R$12,MATCH(K13,Settings!$Q$9:$Q$12,0)))</f>
        <v>1</v>
      </c>
      <c r="M13" s="39">
        <f>IF(L13="","",'Risk &amp; Cont'!$R$9)</f>
        <v>20</v>
      </c>
      <c r="N13" s="40">
        <f t="shared" si="1"/>
        <v>96</v>
      </c>
      <c r="O13" s="38">
        <f t="array" ref="O13">IF(OR(C13="",L13=""),"",INDEX(Settings!$O$9:$O$44,MATCH(C13,Settings!$N$9:$N$44,0)))</f>
        <v>10</v>
      </c>
      <c r="P13" s="36">
        <f t="shared" si="2"/>
        <v>105.6</v>
      </c>
      <c r="Q13" s="13">
        <f t="shared" si="3"/>
        <v>9.5999999999999943</v>
      </c>
      <c r="R13" s="41">
        <f t="shared" si="4"/>
        <v>9.0909090909090864</v>
      </c>
      <c r="S13" s="7"/>
      <c r="T13" s="7"/>
      <c r="U13" s="7"/>
      <c r="V13" s="7"/>
      <c r="W13" s="7"/>
      <c r="X13" s="7"/>
      <c r="Y13" s="7"/>
      <c r="Z13" s="7"/>
      <c r="AA13" s="7"/>
      <c r="AB13" s="7"/>
      <c r="AC13" s="7"/>
      <c r="AD13" s="7"/>
      <c r="AE13" s="7"/>
      <c r="AF13" s="7"/>
      <c r="AG13" s="7"/>
      <c r="AH13" s="7"/>
      <c r="AI13" s="7"/>
      <c r="AJ13" s="7"/>
      <c r="AK13" s="7"/>
      <c r="AL13" s="7"/>
    </row>
    <row r="14" spans="1:38" ht="12.75" customHeight="1" x14ac:dyDescent="0.3">
      <c r="A14" s="7"/>
      <c r="B14" s="33">
        <f t="shared" si="0"/>
        <v>6</v>
      </c>
      <c r="C14" s="34" t="s">
        <v>136</v>
      </c>
      <c r="D14" s="136" t="s">
        <v>171</v>
      </c>
      <c r="E14" s="108"/>
      <c r="F14" s="108"/>
      <c r="G14" s="109"/>
      <c r="H14" s="35" t="s">
        <v>166</v>
      </c>
      <c r="I14" s="36">
        <f t="array" ref="I14">IF(H14="","",INDEX(Settings!$C$9:$C$12,MATCH(H14,Settings!$B$9:$B$12,0)))</f>
        <v>10</v>
      </c>
      <c r="J14" s="37">
        <v>60</v>
      </c>
      <c r="K14" s="35" t="s">
        <v>167</v>
      </c>
      <c r="L14" s="38">
        <f t="array" ref="L14">IF(K14="","",INDEX(Settings!$R$9:$R$12,MATCH(K14,Settings!$Q$9:$Q$12,0)))</f>
        <v>1</v>
      </c>
      <c r="M14" s="39">
        <f>IF(L14="","",'Risk &amp; Cont'!$R$9)</f>
        <v>20</v>
      </c>
      <c r="N14" s="40">
        <f t="shared" si="1"/>
        <v>720</v>
      </c>
      <c r="O14" s="38">
        <f t="array" ref="O14">IF(OR(C14="",L14=""),"",INDEX(Settings!$O$9:$O$44,MATCH(C14,Settings!$N$9:$N$44,0)))</f>
        <v>10</v>
      </c>
      <c r="P14" s="36">
        <f t="shared" si="2"/>
        <v>792</v>
      </c>
      <c r="Q14" s="13">
        <f t="shared" si="3"/>
        <v>72</v>
      </c>
      <c r="R14" s="41">
        <f t="shared" si="4"/>
        <v>9.0909090909090917</v>
      </c>
      <c r="S14" s="7"/>
      <c r="T14" s="7"/>
      <c r="U14" s="7"/>
      <c r="V14" s="7"/>
      <c r="W14" s="7"/>
      <c r="X14" s="7"/>
      <c r="Y14" s="7"/>
      <c r="Z14" s="7"/>
      <c r="AA14" s="7"/>
      <c r="AB14" s="7"/>
      <c r="AC14" s="7"/>
      <c r="AD14" s="7"/>
      <c r="AE14" s="7"/>
      <c r="AF14" s="7"/>
      <c r="AG14" s="7"/>
      <c r="AH14" s="7"/>
      <c r="AI14" s="7"/>
      <c r="AJ14" s="7"/>
      <c r="AK14" s="7"/>
      <c r="AL14" s="7"/>
    </row>
    <row r="15" spans="1:38" ht="13.5" customHeight="1" x14ac:dyDescent="0.3">
      <c r="A15" s="7"/>
      <c r="B15" s="33">
        <f t="shared" si="0"/>
        <v>7</v>
      </c>
      <c r="C15" s="34" t="s">
        <v>136</v>
      </c>
      <c r="D15" s="136" t="s">
        <v>171</v>
      </c>
      <c r="E15" s="108"/>
      <c r="F15" s="108"/>
      <c r="G15" s="109"/>
      <c r="H15" s="35" t="s">
        <v>168</v>
      </c>
      <c r="I15" s="36">
        <f t="array" ref="I15">IF(H15="","",INDEX(Settings!$C$9:$C$12,MATCH(H15,Settings!$B$9:$B$12,0)))</f>
        <v>10</v>
      </c>
      <c r="J15" s="37">
        <v>60</v>
      </c>
      <c r="K15" s="35" t="s">
        <v>167</v>
      </c>
      <c r="L15" s="38">
        <f t="array" ref="L15">IF(K15="","",INDEX(Settings!$R$9:$R$12,MATCH(K15,Settings!$Q$9:$Q$12,0)))</f>
        <v>1</v>
      </c>
      <c r="M15" s="39">
        <f>IF(L15="","",'Risk &amp; Cont'!$R$9)</f>
        <v>20</v>
      </c>
      <c r="N15" s="40">
        <f t="shared" si="1"/>
        <v>720</v>
      </c>
      <c r="O15" s="38">
        <f t="array" ref="O15">IF(OR(C15="",L15=""),"",INDEX(Settings!$O$9:$O$44,MATCH(C15,Settings!$N$9:$N$44,0)))</f>
        <v>10</v>
      </c>
      <c r="P15" s="36">
        <f t="shared" si="2"/>
        <v>792</v>
      </c>
      <c r="Q15" s="13">
        <f t="shared" si="3"/>
        <v>72</v>
      </c>
      <c r="R15" s="41">
        <f t="shared" si="4"/>
        <v>9.0909090909090917</v>
      </c>
      <c r="S15" s="7"/>
      <c r="T15" s="7"/>
      <c r="U15" s="7"/>
      <c r="V15" s="7"/>
      <c r="W15" s="7"/>
      <c r="X15" s="7"/>
      <c r="Y15" s="7"/>
      <c r="Z15" s="7"/>
      <c r="AA15" s="7"/>
      <c r="AB15" s="7"/>
      <c r="AC15" s="7"/>
      <c r="AD15" s="7"/>
      <c r="AE15" s="7"/>
      <c r="AF15" s="7"/>
      <c r="AG15" s="7"/>
      <c r="AH15" s="7"/>
      <c r="AI15" s="7"/>
      <c r="AJ15" s="7"/>
      <c r="AK15" s="7"/>
      <c r="AL15" s="7"/>
    </row>
    <row r="16" spans="1:38" ht="12.75" customHeight="1" x14ac:dyDescent="0.3">
      <c r="A16" s="7"/>
      <c r="B16" s="33">
        <f t="shared" si="0"/>
        <v>8</v>
      </c>
      <c r="C16" s="34" t="s">
        <v>172</v>
      </c>
      <c r="D16" s="136" t="s">
        <v>173</v>
      </c>
      <c r="E16" s="108"/>
      <c r="F16" s="108"/>
      <c r="G16" s="109"/>
      <c r="H16" s="35" t="s">
        <v>166</v>
      </c>
      <c r="I16" s="36">
        <f t="array" ref="I16">IF(H16="","",INDEX(Settings!$C$9:$C$12,MATCH(H16,Settings!$B$9:$B$12,0)))</f>
        <v>10</v>
      </c>
      <c r="J16" s="37">
        <v>12</v>
      </c>
      <c r="K16" s="35" t="s">
        <v>167</v>
      </c>
      <c r="L16" s="38">
        <f t="array" ref="L16">IF(K16="","",INDEX(Settings!$R$9:$R$12,MATCH(K16,Settings!$Q$9:$Q$12,0)))</f>
        <v>1</v>
      </c>
      <c r="M16" s="39">
        <f>IF(L16="","",'Risk &amp; Cont'!$R$9)</f>
        <v>20</v>
      </c>
      <c r="N16" s="40">
        <f t="shared" si="1"/>
        <v>144</v>
      </c>
      <c r="O16" s="38">
        <f t="array" ref="O16">IF(OR(C16="",L16=""),"",INDEX(Settings!$O$9:$O$44,MATCH(C16,Settings!$N$9:$N$44,0)))</f>
        <v>10</v>
      </c>
      <c r="P16" s="36">
        <f t="shared" si="2"/>
        <v>158.4</v>
      </c>
      <c r="Q16" s="13">
        <f t="shared" si="3"/>
        <v>14.400000000000006</v>
      </c>
      <c r="R16" s="41">
        <f t="shared" si="4"/>
        <v>9.0909090909090935</v>
      </c>
      <c r="S16" s="7"/>
      <c r="T16" s="7"/>
      <c r="U16" s="7"/>
      <c r="V16" s="7"/>
      <c r="W16" s="7"/>
      <c r="X16" s="7"/>
      <c r="Y16" s="7"/>
      <c r="Z16" s="7"/>
      <c r="AA16" s="7"/>
      <c r="AB16" s="7"/>
      <c r="AC16" s="7"/>
      <c r="AD16" s="7"/>
      <c r="AE16" s="7"/>
      <c r="AF16" s="7"/>
      <c r="AG16" s="7"/>
      <c r="AH16" s="7"/>
      <c r="AI16" s="7"/>
      <c r="AJ16" s="7"/>
      <c r="AK16" s="7"/>
      <c r="AL16" s="7"/>
    </row>
    <row r="17" spans="1:38" ht="12.75" customHeight="1" x14ac:dyDescent="0.3">
      <c r="A17" s="7"/>
      <c r="B17" s="33">
        <f t="shared" si="0"/>
        <v>9</v>
      </c>
      <c r="C17" s="34" t="s">
        <v>172</v>
      </c>
      <c r="D17" s="136" t="s">
        <v>173</v>
      </c>
      <c r="E17" s="108"/>
      <c r="F17" s="108"/>
      <c r="G17" s="109"/>
      <c r="H17" s="35" t="s">
        <v>168</v>
      </c>
      <c r="I17" s="36">
        <f t="array" ref="I17">IF(H17="","",INDEX(Settings!$C$9:$C$12,MATCH(H17,Settings!$B$9:$B$12,0)))</f>
        <v>10</v>
      </c>
      <c r="J17" s="37">
        <v>12</v>
      </c>
      <c r="K17" s="35" t="s">
        <v>167</v>
      </c>
      <c r="L17" s="38">
        <f t="array" ref="L17">IF(K17="","",INDEX(Settings!$R$9:$R$12,MATCH(K17,Settings!$Q$9:$Q$12,0)))</f>
        <v>1</v>
      </c>
      <c r="M17" s="39">
        <f>IF(L17="","",'Risk &amp; Cont'!$R$9)</f>
        <v>20</v>
      </c>
      <c r="N17" s="40">
        <f t="shared" si="1"/>
        <v>144</v>
      </c>
      <c r="O17" s="38">
        <f t="array" ref="O17">IF(OR(C17="",L17=""),"",INDEX(Settings!$O$9:$O$44,MATCH(C17,Settings!$N$9:$N$44,0)))</f>
        <v>10</v>
      </c>
      <c r="P17" s="36">
        <f t="shared" si="2"/>
        <v>158.4</v>
      </c>
      <c r="Q17" s="13">
        <f t="shared" si="3"/>
        <v>14.400000000000006</v>
      </c>
      <c r="R17" s="41">
        <f t="shared" si="4"/>
        <v>9.0909090909090935</v>
      </c>
      <c r="S17" s="7"/>
      <c r="T17" s="7"/>
      <c r="U17" s="7"/>
      <c r="V17" s="7"/>
      <c r="W17" s="7"/>
      <c r="X17" s="7"/>
      <c r="Y17" s="7"/>
      <c r="Z17" s="7"/>
      <c r="AA17" s="7"/>
      <c r="AB17" s="7"/>
      <c r="AC17" s="7"/>
      <c r="AD17" s="7"/>
      <c r="AE17" s="7"/>
      <c r="AF17" s="7"/>
      <c r="AG17" s="7"/>
      <c r="AH17" s="7"/>
      <c r="AI17" s="7"/>
      <c r="AJ17" s="7"/>
      <c r="AK17" s="7"/>
      <c r="AL17" s="7"/>
    </row>
    <row r="18" spans="1:38" ht="12.75" customHeight="1" x14ac:dyDescent="0.3">
      <c r="A18" s="7"/>
      <c r="B18" s="33">
        <f t="shared" si="0"/>
        <v>10</v>
      </c>
      <c r="C18" s="34" t="s">
        <v>172</v>
      </c>
      <c r="D18" s="136" t="s">
        <v>174</v>
      </c>
      <c r="E18" s="108"/>
      <c r="F18" s="108"/>
      <c r="G18" s="109"/>
      <c r="H18" s="35" t="s">
        <v>166</v>
      </c>
      <c r="I18" s="36">
        <f t="array" ref="I18">IF(H18="","",INDEX(Settings!$C$9:$C$12,MATCH(H18,Settings!$B$9:$B$12,0)))</f>
        <v>10</v>
      </c>
      <c r="J18" s="37">
        <v>8</v>
      </c>
      <c r="K18" s="35" t="s">
        <v>167</v>
      </c>
      <c r="L18" s="38">
        <f t="array" ref="L18">IF(K18="","",INDEX(Settings!$R$9:$R$12,MATCH(K18,Settings!$Q$9:$Q$12,0)))</f>
        <v>1</v>
      </c>
      <c r="M18" s="39">
        <f>IF(L18="","",'Risk &amp; Cont'!$R$9)</f>
        <v>20</v>
      </c>
      <c r="N18" s="40">
        <f t="shared" si="1"/>
        <v>96</v>
      </c>
      <c r="O18" s="38">
        <f t="array" ref="O18">IF(OR(C18="",L18=""),"",INDEX(Settings!$O$9:$O$44,MATCH(C18,Settings!$N$9:$N$44,0)))</f>
        <v>10</v>
      </c>
      <c r="P18" s="36">
        <f t="shared" si="2"/>
        <v>105.6</v>
      </c>
      <c r="Q18" s="13">
        <f t="shared" si="3"/>
        <v>9.5999999999999943</v>
      </c>
      <c r="R18" s="41">
        <f t="shared" si="4"/>
        <v>9.0909090909090864</v>
      </c>
      <c r="S18" s="7"/>
      <c r="T18" s="7"/>
      <c r="U18" s="7"/>
      <c r="V18" s="7"/>
      <c r="W18" s="7"/>
      <c r="X18" s="7"/>
      <c r="Y18" s="7"/>
      <c r="Z18" s="7"/>
      <c r="AA18" s="7"/>
      <c r="AB18" s="7"/>
      <c r="AC18" s="7"/>
      <c r="AD18" s="7"/>
      <c r="AE18" s="7"/>
      <c r="AF18" s="7"/>
      <c r="AG18" s="7"/>
      <c r="AH18" s="7"/>
      <c r="AI18" s="7"/>
      <c r="AJ18" s="7"/>
      <c r="AK18" s="7"/>
      <c r="AL18" s="7"/>
    </row>
    <row r="19" spans="1:38" ht="12.75" customHeight="1" x14ac:dyDescent="0.3">
      <c r="A19" s="7"/>
      <c r="B19" s="33">
        <f t="shared" si="0"/>
        <v>11</v>
      </c>
      <c r="C19" s="34" t="s">
        <v>172</v>
      </c>
      <c r="D19" s="136" t="s">
        <v>174</v>
      </c>
      <c r="E19" s="108"/>
      <c r="F19" s="108"/>
      <c r="G19" s="109"/>
      <c r="H19" s="35" t="s">
        <v>166</v>
      </c>
      <c r="I19" s="36">
        <f t="array" ref="I19">IF(H19="","",INDEX(Settings!$C$9:$C$12,MATCH(H19,Settings!$B$9:$B$12,0)))</f>
        <v>10</v>
      </c>
      <c r="J19" s="37">
        <v>8</v>
      </c>
      <c r="K19" s="35" t="s">
        <v>175</v>
      </c>
      <c r="L19" s="38">
        <f t="array" ref="L19">IF(K19="","",INDEX(Settings!$R$9:$R$12,MATCH(K19,Settings!$Q$9:$Q$12,0)))</f>
        <v>1.2</v>
      </c>
      <c r="M19" s="39">
        <f>IF(L19="","",'Risk &amp; Cont'!$R$9)</f>
        <v>20</v>
      </c>
      <c r="N19" s="40">
        <f t="shared" si="1"/>
        <v>80</v>
      </c>
      <c r="O19" s="38">
        <f t="array" ref="O19">IF(OR(C19="",L19=""),"",INDEX(Settings!$O$9:$O$44,MATCH(C19,Settings!$N$9:$N$44,0)))</f>
        <v>10</v>
      </c>
      <c r="P19" s="36">
        <f t="shared" si="2"/>
        <v>88</v>
      </c>
      <c r="Q19" s="13">
        <f t="shared" si="3"/>
        <v>8</v>
      </c>
      <c r="R19" s="41">
        <f t="shared" si="4"/>
        <v>9.0909090909090917</v>
      </c>
      <c r="S19" s="7"/>
      <c r="T19" s="7"/>
      <c r="U19" s="7"/>
      <c r="V19" s="7"/>
      <c r="W19" s="7"/>
      <c r="X19" s="7"/>
      <c r="Y19" s="7"/>
      <c r="Z19" s="7"/>
      <c r="AA19" s="7"/>
      <c r="AB19" s="7"/>
      <c r="AC19" s="7"/>
      <c r="AD19" s="7"/>
      <c r="AE19" s="7"/>
      <c r="AF19" s="7"/>
      <c r="AG19" s="7"/>
      <c r="AH19" s="7"/>
      <c r="AI19" s="7"/>
      <c r="AJ19" s="7"/>
      <c r="AK19" s="7"/>
      <c r="AL19" s="7"/>
    </row>
    <row r="20" spans="1:38" ht="12.75" customHeight="1" x14ac:dyDescent="0.3">
      <c r="A20" s="7"/>
      <c r="B20" s="33">
        <f t="shared" si="0"/>
        <v>12</v>
      </c>
      <c r="C20" s="34"/>
      <c r="D20" s="136"/>
      <c r="E20" s="108"/>
      <c r="F20" s="108"/>
      <c r="G20" s="109"/>
      <c r="H20" s="35"/>
      <c r="I20" s="36" t="str">
        <f t="array" ref="I20">IF(H20="","",INDEX(Settings!$C$9:$C$12,MATCH(H20,Settings!$B$9:$B$12,0)))</f>
        <v/>
      </c>
      <c r="J20" s="37"/>
      <c r="K20" s="35"/>
      <c r="L20" s="38" t="str">
        <f t="array" ref="L20">IF(K20="","",INDEX(Settings!$R$9:$R$12,MATCH(K20,Settings!$Q$9:$Q$12,0)))</f>
        <v/>
      </c>
      <c r="M20" s="39" t="str">
        <f>IF(L20="","",'Risk &amp; Cont'!$R$9)</f>
        <v/>
      </c>
      <c r="N20" s="40" t="str">
        <f t="shared" si="1"/>
        <v/>
      </c>
      <c r="O20" s="38" t="str">
        <f t="array" ref="O20">IF(OR(C20="",L20=""),"",INDEX(Settings!$O$9:$O$44,MATCH(C20,Settings!$N$9:$N$44,0)))</f>
        <v/>
      </c>
      <c r="P20" s="36" t="str">
        <f t="shared" si="2"/>
        <v/>
      </c>
      <c r="Q20" s="13" t="str">
        <f t="shared" si="3"/>
        <v/>
      </c>
      <c r="R20" s="41" t="str">
        <f t="shared" si="4"/>
        <v/>
      </c>
      <c r="S20" s="7"/>
      <c r="T20" s="7"/>
      <c r="U20" s="7"/>
      <c r="V20" s="7"/>
      <c r="W20" s="7"/>
      <c r="X20" s="7"/>
      <c r="Y20" s="7"/>
      <c r="Z20" s="7"/>
      <c r="AA20" s="7"/>
      <c r="AB20" s="7"/>
      <c r="AC20" s="7"/>
      <c r="AD20" s="7"/>
      <c r="AE20" s="7"/>
      <c r="AF20" s="7"/>
      <c r="AG20" s="7"/>
      <c r="AH20" s="7"/>
      <c r="AI20" s="7"/>
      <c r="AJ20" s="7"/>
      <c r="AK20" s="7"/>
      <c r="AL20" s="7"/>
    </row>
    <row r="21" spans="1:38" ht="12.75" customHeight="1" x14ac:dyDescent="0.3">
      <c r="A21" s="7"/>
      <c r="B21" s="33">
        <f t="shared" si="0"/>
        <v>13</v>
      </c>
      <c r="C21" s="34"/>
      <c r="D21" s="136"/>
      <c r="E21" s="108"/>
      <c r="F21" s="108"/>
      <c r="G21" s="109"/>
      <c r="H21" s="35"/>
      <c r="I21" s="36" t="str">
        <f t="array" ref="I21">IF(H21="","",INDEX(Settings!$C$9:$C$12,MATCH(H21,Settings!$B$9:$B$12,0)))</f>
        <v/>
      </c>
      <c r="J21" s="37"/>
      <c r="K21" s="35"/>
      <c r="L21" s="38" t="str">
        <f t="array" ref="L21">IF(K21="","",INDEX(Settings!$R$9:$R$12,MATCH(K21,Settings!$Q$9:$Q$12,0)))</f>
        <v/>
      </c>
      <c r="M21" s="39" t="str">
        <f>IF(L21="","",'Risk &amp; Cont'!$R$9)</f>
        <v/>
      </c>
      <c r="N21" s="40" t="str">
        <f t="shared" si="1"/>
        <v/>
      </c>
      <c r="O21" s="38" t="str">
        <f t="array" ref="O21">IF(OR(C21="",L21=""),"",INDEX(Settings!$O$9:$O$44,MATCH(C21,Settings!$N$9:$N$44,0)))</f>
        <v/>
      </c>
      <c r="P21" s="36" t="str">
        <f t="shared" si="2"/>
        <v/>
      </c>
      <c r="Q21" s="13" t="str">
        <f t="shared" si="3"/>
        <v/>
      </c>
      <c r="R21" s="41" t="str">
        <f t="shared" si="4"/>
        <v/>
      </c>
      <c r="S21" s="7"/>
      <c r="T21" s="7"/>
      <c r="U21" s="7"/>
      <c r="V21" s="7"/>
      <c r="W21" s="7"/>
      <c r="X21" s="7"/>
      <c r="Y21" s="7"/>
      <c r="Z21" s="7"/>
      <c r="AA21" s="7"/>
      <c r="AB21" s="7"/>
      <c r="AC21" s="7"/>
      <c r="AD21" s="7"/>
      <c r="AE21" s="7"/>
      <c r="AF21" s="7"/>
      <c r="AG21" s="7"/>
      <c r="AH21" s="7"/>
      <c r="AI21" s="7"/>
      <c r="AJ21" s="7"/>
      <c r="AK21" s="7"/>
      <c r="AL21" s="7"/>
    </row>
    <row r="22" spans="1:38" ht="12.75" customHeight="1" x14ac:dyDescent="0.3">
      <c r="A22" s="7"/>
      <c r="B22" s="33">
        <f t="shared" si="0"/>
        <v>14</v>
      </c>
      <c r="C22" s="34"/>
      <c r="D22" s="136"/>
      <c r="E22" s="108"/>
      <c r="F22" s="108"/>
      <c r="G22" s="109"/>
      <c r="H22" s="35"/>
      <c r="I22" s="36" t="str">
        <f t="array" ref="I22">IF(H22="","",INDEX(Settings!$C$9:$C$12,MATCH(H22,Settings!$B$9:$B$12,0)))</f>
        <v/>
      </c>
      <c r="J22" s="37"/>
      <c r="K22" s="35"/>
      <c r="L22" s="38" t="str">
        <f t="array" ref="L22">IF(K22="","",INDEX(Settings!$R$9:$R$12,MATCH(K22,Settings!$Q$9:$Q$12,0)))</f>
        <v/>
      </c>
      <c r="M22" s="39" t="str">
        <f>IF(L22="","",'Risk &amp; Cont'!$R$9)</f>
        <v/>
      </c>
      <c r="N22" s="40" t="str">
        <f t="shared" si="1"/>
        <v/>
      </c>
      <c r="O22" s="38" t="str">
        <f t="array" ref="O22">IF(OR(C22="",L22=""),"",INDEX(Settings!$O$9:$O$44,MATCH(C22,Settings!$N$9:$N$44,0)))</f>
        <v/>
      </c>
      <c r="P22" s="36" t="str">
        <f t="shared" si="2"/>
        <v/>
      </c>
      <c r="Q22" s="13" t="str">
        <f t="shared" si="3"/>
        <v/>
      </c>
      <c r="R22" s="41" t="str">
        <f t="shared" si="4"/>
        <v/>
      </c>
      <c r="S22" s="7"/>
      <c r="T22" s="7"/>
      <c r="U22" s="7"/>
      <c r="V22" s="7"/>
      <c r="W22" s="7"/>
      <c r="X22" s="7"/>
      <c r="Y22" s="7"/>
      <c r="Z22" s="7"/>
      <c r="AA22" s="7"/>
      <c r="AB22" s="7"/>
      <c r="AC22" s="7"/>
      <c r="AD22" s="7"/>
      <c r="AE22" s="7"/>
      <c r="AF22" s="7"/>
      <c r="AG22" s="7"/>
      <c r="AH22" s="7"/>
      <c r="AI22" s="7"/>
      <c r="AJ22" s="7"/>
      <c r="AK22" s="7"/>
      <c r="AL22" s="7"/>
    </row>
    <row r="23" spans="1:38" ht="12.75" customHeight="1" x14ac:dyDescent="0.3">
      <c r="A23" s="7"/>
      <c r="B23" s="33">
        <f t="shared" si="0"/>
        <v>15</v>
      </c>
      <c r="C23" s="34"/>
      <c r="D23" s="136"/>
      <c r="E23" s="108"/>
      <c r="F23" s="108"/>
      <c r="G23" s="109"/>
      <c r="H23" s="35"/>
      <c r="I23" s="36" t="str">
        <f t="array" ref="I23">IF(H23="","",INDEX(Settings!$C$9:$C$12,MATCH(H23,Settings!$B$9:$B$12,0)))</f>
        <v/>
      </c>
      <c r="J23" s="37"/>
      <c r="K23" s="35"/>
      <c r="L23" s="38" t="str">
        <f t="array" ref="L23">IF(K23="","",INDEX(Settings!$R$9:$R$12,MATCH(K23,Settings!$Q$9:$Q$12,0)))</f>
        <v/>
      </c>
      <c r="M23" s="39" t="str">
        <f>IF(L23="","",'Risk &amp; Cont'!$R$9)</f>
        <v/>
      </c>
      <c r="N23" s="40" t="str">
        <f t="shared" si="1"/>
        <v/>
      </c>
      <c r="O23" s="38" t="str">
        <f t="array" ref="O23">IF(OR(C23="",L23=""),"",INDEX(Settings!$O$9:$O$44,MATCH(C23,Settings!$N$9:$N$44,0)))</f>
        <v/>
      </c>
      <c r="P23" s="36" t="str">
        <f t="shared" si="2"/>
        <v/>
      </c>
      <c r="Q23" s="13" t="str">
        <f t="shared" si="3"/>
        <v/>
      </c>
      <c r="R23" s="41" t="str">
        <f t="shared" si="4"/>
        <v/>
      </c>
      <c r="S23" s="7"/>
      <c r="T23" s="7"/>
      <c r="U23" s="7"/>
      <c r="V23" s="7"/>
      <c r="W23" s="7"/>
      <c r="X23" s="7"/>
      <c r="Y23" s="7"/>
      <c r="Z23" s="7"/>
      <c r="AA23" s="7"/>
      <c r="AB23" s="7"/>
      <c r="AC23" s="7"/>
      <c r="AD23" s="7"/>
      <c r="AE23" s="7"/>
      <c r="AF23" s="7"/>
      <c r="AG23" s="7"/>
      <c r="AH23" s="7"/>
      <c r="AI23" s="7"/>
      <c r="AJ23" s="7"/>
      <c r="AK23" s="7"/>
      <c r="AL23" s="7"/>
    </row>
    <row r="24" spans="1:38" ht="12.75" customHeight="1" x14ac:dyDescent="0.3">
      <c r="A24" s="7"/>
      <c r="B24" s="33">
        <f t="shared" si="0"/>
        <v>16</v>
      </c>
      <c r="C24" s="34"/>
      <c r="D24" s="136"/>
      <c r="E24" s="108"/>
      <c r="F24" s="108"/>
      <c r="G24" s="109"/>
      <c r="H24" s="35"/>
      <c r="I24" s="36" t="str">
        <f t="array" ref="I24">IF(H24="","",INDEX(Settings!$C$9:$C$12,MATCH(H24,Settings!$B$9:$B$12,0)))</f>
        <v/>
      </c>
      <c r="J24" s="37"/>
      <c r="K24" s="35"/>
      <c r="L24" s="38" t="str">
        <f t="array" ref="L24">IF(K24="","",INDEX(Settings!$R$9:$R$12,MATCH(K24,Settings!$Q$9:$Q$12,0)))</f>
        <v/>
      </c>
      <c r="M24" s="39" t="str">
        <f>IF(L24="","",'Risk &amp; Cont'!$R$9)</f>
        <v/>
      </c>
      <c r="N24" s="40" t="str">
        <f t="shared" si="1"/>
        <v/>
      </c>
      <c r="O24" s="38" t="str">
        <f t="array" ref="O24">IF(OR(C24="",L24=""),"",INDEX(Settings!$O$9:$O$44,MATCH(C24,Settings!$N$9:$N$44,0)))</f>
        <v/>
      </c>
      <c r="P24" s="36" t="str">
        <f t="shared" si="2"/>
        <v/>
      </c>
      <c r="Q24" s="13" t="str">
        <f t="shared" si="3"/>
        <v/>
      </c>
      <c r="R24" s="41" t="str">
        <f t="shared" si="4"/>
        <v/>
      </c>
      <c r="S24" s="7"/>
      <c r="T24" s="7"/>
      <c r="U24" s="7"/>
      <c r="V24" s="7"/>
      <c r="W24" s="7"/>
      <c r="X24" s="7"/>
      <c r="Y24" s="7"/>
      <c r="Z24" s="7"/>
      <c r="AA24" s="7"/>
      <c r="AB24" s="7"/>
      <c r="AC24" s="7"/>
      <c r="AD24" s="7"/>
      <c r="AE24" s="7"/>
      <c r="AF24" s="7"/>
      <c r="AG24" s="7"/>
      <c r="AH24" s="7"/>
      <c r="AI24" s="7"/>
      <c r="AJ24" s="7"/>
      <c r="AK24" s="7"/>
      <c r="AL24" s="7"/>
    </row>
    <row r="25" spans="1:38" ht="12.75" customHeight="1" x14ac:dyDescent="0.3">
      <c r="A25" s="7"/>
      <c r="B25" s="33">
        <f t="shared" si="0"/>
        <v>17</v>
      </c>
      <c r="C25" s="34"/>
      <c r="D25" s="136"/>
      <c r="E25" s="108"/>
      <c r="F25" s="108"/>
      <c r="G25" s="109"/>
      <c r="H25" s="35"/>
      <c r="I25" s="36" t="str">
        <f t="array" ref="I25">IF(H25="","",INDEX(Settings!$C$9:$C$12,MATCH(H25,Settings!$B$9:$B$12,0)))</f>
        <v/>
      </c>
      <c r="J25" s="37"/>
      <c r="K25" s="35"/>
      <c r="L25" s="38" t="str">
        <f t="array" ref="L25">IF(K25="","",INDEX(Settings!$R$9:$R$12,MATCH(K25,Settings!$Q$9:$Q$12,0)))</f>
        <v/>
      </c>
      <c r="M25" s="39" t="str">
        <f>IF(L25="","",'Risk &amp; Cont'!$R$9)</f>
        <v/>
      </c>
      <c r="N25" s="40" t="str">
        <f t="shared" si="1"/>
        <v/>
      </c>
      <c r="O25" s="38" t="str">
        <f t="array" ref="O25">IF(OR(C25="",L25=""),"",INDEX(Settings!$O$9:$O$44,MATCH(C25,Settings!$N$9:$N$44,0)))</f>
        <v/>
      </c>
      <c r="P25" s="36" t="str">
        <f t="shared" si="2"/>
        <v/>
      </c>
      <c r="Q25" s="13" t="str">
        <f t="shared" si="3"/>
        <v/>
      </c>
      <c r="R25" s="41" t="str">
        <f t="shared" si="4"/>
        <v/>
      </c>
      <c r="S25" s="7"/>
      <c r="T25" s="7"/>
      <c r="U25" s="7"/>
      <c r="V25" s="7"/>
      <c r="W25" s="7"/>
      <c r="X25" s="7"/>
      <c r="Y25" s="7"/>
      <c r="Z25" s="7"/>
      <c r="AA25" s="7"/>
      <c r="AB25" s="7"/>
      <c r="AC25" s="7"/>
      <c r="AD25" s="7"/>
      <c r="AE25" s="7"/>
      <c r="AF25" s="7"/>
      <c r="AG25" s="7"/>
      <c r="AH25" s="7"/>
      <c r="AI25" s="7"/>
      <c r="AJ25" s="7"/>
      <c r="AK25" s="7"/>
      <c r="AL25" s="7"/>
    </row>
    <row r="26" spans="1:38" ht="12.75" customHeight="1" x14ac:dyDescent="0.3">
      <c r="A26" s="7"/>
      <c r="B26" s="33">
        <f t="shared" si="0"/>
        <v>18</v>
      </c>
      <c r="C26" s="34"/>
      <c r="D26" s="136"/>
      <c r="E26" s="108"/>
      <c r="F26" s="108"/>
      <c r="G26" s="109"/>
      <c r="H26" s="35"/>
      <c r="I26" s="36" t="str">
        <f t="array" ref="I26">IF(H26="","",INDEX(Settings!$C$9:$C$12,MATCH(H26,Settings!$B$9:$B$12,0)))</f>
        <v/>
      </c>
      <c r="J26" s="37"/>
      <c r="K26" s="35"/>
      <c r="L26" s="38" t="str">
        <f t="array" ref="L26">IF(K26="","",INDEX(Settings!$R$9:$R$12,MATCH(K26,Settings!$Q$9:$Q$12,0)))</f>
        <v/>
      </c>
      <c r="M26" s="39" t="str">
        <f>IF(L26="","",'Risk &amp; Cont'!$R$9)</f>
        <v/>
      </c>
      <c r="N26" s="40" t="str">
        <f t="shared" si="1"/>
        <v/>
      </c>
      <c r="O26" s="38" t="str">
        <f t="array" ref="O26">IF(OR(C26="",L26=""),"",INDEX(Settings!$O$9:$O$44,MATCH(C26,Settings!$N$9:$N$44,0)))</f>
        <v/>
      </c>
      <c r="P26" s="36" t="str">
        <f t="shared" si="2"/>
        <v/>
      </c>
      <c r="Q26" s="13" t="str">
        <f t="shared" si="3"/>
        <v/>
      </c>
      <c r="R26" s="41" t="str">
        <f t="shared" si="4"/>
        <v/>
      </c>
      <c r="S26" s="7"/>
      <c r="T26" s="7"/>
      <c r="U26" s="7"/>
      <c r="V26" s="7"/>
      <c r="W26" s="7"/>
      <c r="X26" s="7"/>
      <c r="Y26" s="7"/>
      <c r="Z26" s="7"/>
      <c r="AA26" s="7"/>
      <c r="AB26" s="7"/>
      <c r="AC26" s="7"/>
      <c r="AD26" s="7"/>
      <c r="AE26" s="7"/>
      <c r="AF26" s="7"/>
      <c r="AG26" s="7"/>
      <c r="AH26" s="7"/>
      <c r="AI26" s="7"/>
      <c r="AJ26" s="7"/>
      <c r="AK26" s="7"/>
      <c r="AL26" s="7"/>
    </row>
    <row r="27" spans="1:38" ht="12.75" customHeight="1" x14ac:dyDescent="0.3">
      <c r="A27" s="7"/>
      <c r="B27" s="33">
        <f t="shared" si="0"/>
        <v>19</v>
      </c>
      <c r="C27" s="34"/>
      <c r="D27" s="136"/>
      <c r="E27" s="108"/>
      <c r="F27" s="108"/>
      <c r="G27" s="109"/>
      <c r="H27" s="35"/>
      <c r="I27" s="36" t="str">
        <f t="array" ref="I27">IF(H27="","",INDEX(Settings!$C$9:$C$12,MATCH(H27,Settings!$B$9:$B$12,0)))</f>
        <v/>
      </c>
      <c r="J27" s="37"/>
      <c r="K27" s="35"/>
      <c r="L27" s="38" t="str">
        <f t="array" ref="L27">IF(K27="","",INDEX(Settings!$R$9:$R$12,MATCH(K27,Settings!$Q$9:$Q$12,0)))</f>
        <v/>
      </c>
      <c r="M27" s="39" t="str">
        <f>IF(L27="","",'Risk &amp; Cont'!$R$9)</f>
        <v/>
      </c>
      <c r="N27" s="40" t="str">
        <f t="shared" si="1"/>
        <v/>
      </c>
      <c r="O27" s="38" t="str">
        <f t="array" ref="O27">IF(OR(C27="",L27=""),"",INDEX(Settings!$O$9:$O$44,MATCH(C27,Settings!$N$9:$N$44,0)))</f>
        <v/>
      </c>
      <c r="P27" s="36" t="str">
        <f t="shared" si="2"/>
        <v/>
      </c>
      <c r="Q27" s="13" t="str">
        <f t="shared" si="3"/>
        <v/>
      </c>
      <c r="R27" s="41" t="str">
        <f t="shared" si="4"/>
        <v/>
      </c>
      <c r="S27" s="7"/>
      <c r="T27" s="7"/>
      <c r="U27" s="7"/>
      <c r="V27" s="7"/>
      <c r="W27" s="7"/>
      <c r="X27" s="7"/>
      <c r="Y27" s="7"/>
      <c r="Z27" s="7"/>
      <c r="AA27" s="7"/>
      <c r="AB27" s="7"/>
      <c r="AC27" s="7"/>
      <c r="AD27" s="7"/>
      <c r="AE27" s="7"/>
      <c r="AF27" s="7"/>
      <c r="AG27" s="7"/>
      <c r="AH27" s="7"/>
      <c r="AI27" s="7"/>
      <c r="AJ27" s="7"/>
      <c r="AK27" s="7"/>
      <c r="AL27" s="7"/>
    </row>
    <row r="28" spans="1:38" ht="12.75" customHeight="1" x14ac:dyDescent="0.3">
      <c r="A28" s="7"/>
      <c r="B28" s="33">
        <f t="shared" si="0"/>
        <v>20</v>
      </c>
      <c r="C28" s="34"/>
      <c r="D28" s="136"/>
      <c r="E28" s="108"/>
      <c r="F28" s="108"/>
      <c r="G28" s="109"/>
      <c r="H28" s="35"/>
      <c r="I28" s="36" t="str">
        <f t="array" ref="I28">IF(H28="","",INDEX(Settings!$C$9:$C$12,MATCH(H28,Settings!$B$9:$B$12,0)))</f>
        <v/>
      </c>
      <c r="J28" s="37"/>
      <c r="K28" s="35"/>
      <c r="L28" s="38" t="str">
        <f t="array" ref="L28">IF(K28="","",INDEX(Settings!$R$9:$R$12,MATCH(K28,Settings!$Q$9:$Q$12,0)))</f>
        <v/>
      </c>
      <c r="M28" s="39" t="str">
        <f>IF(L28="","",'Risk &amp; Cont'!$R$9)</f>
        <v/>
      </c>
      <c r="N28" s="40" t="str">
        <f t="shared" si="1"/>
        <v/>
      </c>
      <c r="O28" s="38" t="str">
        <f t="array" ref="O28">IF(OR(C28="",L28=""),"",INDEX(Settings!$O$9:$O$44,MATCH(C28,Settings!$N$9:$N$44,0)))</f>
        <v/>
      </c>
      <c r="P28" s="36" t="str">
        <f t="shared" si="2"/>
        <v/>
      </c>
      <c r="Q28" s="13" t="str">
        <f t="shared" si="3"/>
        <v/>
      </c>
      <c r="R28" s="41" t="str">
        <f t="shared" si="4"/>
        <v/>
      </c>
      <c r="S28" s="7"/>
      <c r="T28" s="7"/>
      <c r="U28" s="7"/>
      <c r="V28" s="7"/>
      <c r="W28" s="7"/>
      <c r="X28" s="7"/>
      <c r="Y28" s="7"/>
      <c r="Z28" s="7"/>
      <c r="AA28" s="7"/>
      <c r="AB28" s="7"/>
      <c r="AC28" s="7"/>
      <c r="AD28" s="7"/>
      <c r="AE28" s="7"/>
      <c r="AF28" s="7"/>
      <c r="AG28" s="7"/>
      <c r="AH28" s="7"/>
      <c r="AI28" s="7"/>
      <c r="AJ28" s="7"/>
      <c r="AK28" s="7"/>
      <c r="AL28" s="7"/>
    </row>
    <row r="29" spans="1:38" ht="12.75" customHeight="1" x14ac:dyDescent="0.3">
      <c r="A29" s="7"/>
      <c r="B29" s="33">
        <f t="shared" si="0"/>
        <v>21</v>
      </c>
      <c r="C29" s="34"/>
      <c r="D29" s="136"/>
      <c r="E29" s="108"/>
      <c r="F29" s="108"/>
      <c r="G29" s="109"/>
      <c r="H29" s="35"/>
      <c r="I29" s="36" t="str">
        <f t="array" ref="I29">IF(H29="","",INDEX(Settings!$C$9:$C$12,MATCH(H29,Settings!$B$9:$B$12,0)))</f>
        <v/>
      </c>
      <c r="J29" s="37"/>
      <c r="K29" s="35"/>
      <c r="L29" s="38" t="str">
        <f t="array" ref="L29">IF(K29="","",INDEX(Settings!$R$9:$R$12,MATCH(K29,Settings!$Q$9:$Q$12,0)))</f>
        <v/>
      </c>
      <c r="M29" s="39" t="str">
        <f>IF(L29="","",'Risk &amp; Cont'!$R$9)</f>
        <v/>
      </c>
      <c r="N29" s="40" t="str">
        <f t="shared" si="1"/>
        <v/>
      </c>
      <c r="O29" s="38" t="str">
        <f t="array" ref="O29">IF(OR(C29="",L29=""),"",INDEX(Settings!$O$9:$O$44,MATCH(C29,Settings!$N$9:$N$44,0)))</f>
        <v/>
      </c>
      <c r="P29" s="36" t="str">
        <f t="shared" si="2"/>
        <v/>
      </c>
      <c r="Q29" s="13" t="str">
        <f t="shared" si="3"/>
        <v/>
      </c>
      <c r="R29" s="41" t="str">
        <f t="shared" si="4"/>
        <v/>
      </c>
      <c r="S29" s="7"/>
      <c r="T29" s="7"/>
      <c r="U29" s="7"/>
      <c r="V29" s="7"/>
      <c r="W29" s="7"/>
      <c r="X29" s="7"/>
      <c r="Y29" s="7"/>
      <c r="Z29" s="7"/>
      <c r="AA29" s="7"/>
      <c r="AB29" s="7"/>
      <c r="AC29" s="7"/>
      <c r="AD29" s="7"/>
      <c r="AE29" s="7"/>
      <c r="AF29" s="7"/>
      <c r="AG29" s="7"/>
      <c r="AH29" s="7"/>
      <c r="AI29" s="7"/>
      <c r="AJ29" s="7"/>
      <c r="AK29" s="7"/>
      <c r="AL29" s="7"/>
    </row>
    <row r="30" spans="1:38" ht="12.75" customHeight="1" x14ac:dyDescent="0.3">
      <c r="A30" s="7"/>
      <c r="B30" s="33">
        <f t="shared" si="0"/>
        <v>22</v>
      </c>
      <c r="C30" s="34"/>
      <c r="D30" s="136"/>
      <c r="E30" s="108"/>
      <c r="F30" s="108"/>
      <c r="G30" s="109"/>
      <c r="H30" s="35"/>
      <c r="I30" s="36" t="str">
        <f t="array" ref="I30">IF(H30="","",INDEX(Settings!$C$9:$C$12,MATCH(H30,Settings!$B$9:$B$12,0)))</f>
        <v/>
      </c>
      <c r="J30" s="37"/>
      <c r="K30" s="35"/>
      <c r="L30" s="38" t="str">
        <f t="array" ref="L30">IF(K30="","",INDEX(Settings!$R$9:$R$12,MATCH(K30,Settings!$Q$9:$Q$12,0)))</f>
        <v/>
      </c>
      <c r="M30" s="39" t="str">
        <f>IF(L30="","",'Risk &amp; Cont'!$R$9)</f>
        <v/>
      </c>
      <c r="N30" s="40" t="str">
        <f t="shared" si="1"/>
        <v/>
      </c>
      <c r="O30" s="38" t="str">
        <f t="array" ref="O30">IF(OR(C30="",L30=""),"",INDEX(Settings!$O$9:$O$44,MATCH(C30,Settings!$N$9:$N$44,0)))</f>
        <v/>
      </c>
      <c r="P30" s="36" t="str">
        <f t="shared" si="2"/>
        <v/>
      </c>
      <c r="Q30" s="13" t="str">
        <f t="shared" si="3"/>
        <v/>
      </c>
      <c r="R30" s="41" t="str">
        <f t="shared" si="4"/>
        <v/>
      </c>
      <c r="S30" s="7"/>
      <c r="T30" s="7"/>
      <c r="U30" s="7"/>
      <c r="V30" s="7"/>
      <c r="W30" s="7"/>
      <c r="X30" s="7"/>
      <c r="Y30" s="7"/>
      <c r="Z30" s="7"/>
      <c r="AA30" s="7"/>
      <c r="AB30" s="7"/>
      <c r="AC30" s="7"/>
      <c r="AD30" s="7"/>
      <c r="AE30" s="7"/>
      <c r="AF30" s="7"/>
      <c r="AG30" s="7"/>
      <c r="AH30" s="7"/>
      <c r="AI30" s="7"/>
      <c r="AJ30" s="7"/>
      <c r="AK30" s="7"/>
      <c r="AL30" s="7"/>
    </row>
    <row r="31" spans="1:38" ht="12.75" customHeight="1" x14ac:dyDescent="0.3">
      <c r="A31" s="7"/>
      <c r="B31" s="33">
        <f t="shared" si="0"/>
        <v>23</v>
      </c>
      <c r="C31" s="34"/>
      <c r="D31" s="136"/>
      <c r="E31" s="108"/>
      <c r="F31" s="108"/>
      <c r="G31" s="109"/>
      <c r="H31" s="35"/>
      <c r="I31" s="36" t="str">
        <f t="array" ref="I31">IF(H31="","",INDEX(Settings!$C$9:$C$12,MATCH(H31,Settings!$B$9:$B$12,0)))</f>
        <v/>
      </c>
      <c r="J31" s="37"/>
      <c r="K31" s="35"/>
      <c r="L31" s="38" t="str">
        <f t="array" ref="L31">IF(K31="","",INDEX(Settings!$R$9:$R$12,MATCH(K31,Settings!$Q$9:$Q$12,0)))</f>
        <v/>
      </c>
      <c r="M31" s="39" t="str">
        <f>IF(L31="","",'Risk &amp; Cont'!$R$9)</f>
        <v/>
      </c>
      <c r="N31" s="40" t="str">
        <f t="shared" si="1"/>
        <v/>
      </c>
      <c r="O31" s="38" t="str">
        <f t="array" ref="O31">IF(OR(C31="",L31=""),"",INDEX(Settings!$O$9:$O$44,MATCH(C31,Settings!$N$9:$N$44,0)))</f>
        <v/>
      </c>
      <c r="P31" s="36" t="str">
        <f t="shared" si="2"/>
        <v/>
      </c>
      <c r="Q31" s="13" t="str">
        <f t="shared" si="3"/>
        <v/>
      </c>
      <c r="R31" s="41" t="str">
        <f t="shared" si="4"/>
        <v/>
      </c>
      <c r="S31" s="7"/>
      <c r="T31" s="7"/>
      <c r="U31" s="7"/>
      <c r="V31" s="7"/>
      <c r="W31" s="7"/>
      <c r="X31" s="7"/>
      <c r="Y31" s="7"/>
      <c r="Z31" s="7"/>
      <c r="AA31" s="7"/>
      <c r="AB31" s="7"/>
      <c r="AC31" s="7"/>
      <c r="AD31" s="7"/>
      <c r="AE31" s="7"/>
      <c r="AF31" s="7"/>
      <c r="AG31" s="7"/>
      <c r="AH31" s="7"/>
      <c r="AI31" s="7"/>
      <c r="AJ31" s="7"/>
      <c r="AK31" s="7"/>
      <c r="AL31" s="7"/>
    </row>
    <row r="32" spans="1:38" ht="12.75" customHeight="1" x14ac:dyDescent="0.3">
      <c r="A32" s="7"/>
      <c r="B32" s="33">
        <f t="shared" si="0"/>
        <v>24</v>
      </c>
      <c r="C32" s="34"/>
      <c r="D32" s="136"/>
      <c r="E32" s="108"/>
      <c r="F32" s="108"/>
      <c r="G32" s="109"/>
      <c r="H32" s="35"/>
      <c r="I32" s="36" t="str">
        <f t="array" ref="I32">IF(H32="","",INDEX(Settings!$C$9:$C$12,MATCH(H32,Settings!$B$9:$B$12,0)))</f>
        <v/>
      </c>
      <c r="J32" s="37"/>
      <c r="K32" s="35"/>
      <c r="L32" s="38" t="str">
        <f t="array" ref="L32">IF(K32="","",INDEX(Settings!$R$9:$R$12,MATCH(K32,Settings!$Q$9:$Q$12,0)))</f>
        <v/>
      </c>
      <c r="M32" s="39" t="str">
        <f>IF(L32="","",'Risk &amp; Cont'!$R$9)</f>
        <v/>
      </c>
      <c r="N32" s="40" t="str">
        <f t="shared" si="1"/>
        <v/>
      </c>
      <c r="O32" s="38" t="str">
        <f t="array" ref="O32">IF(OR(C32="",L32=""),"",INDEX(Settings!$O$9:$O$44,MATCH(C32,Settings!$N$9:$N$44,0)))</f>
        <v/>
      </c>
      <c r="P32" s="36" t="str">
        <f t="shared" si="2"/>
        <v/>
      </c>
      <c r="Q32" s="13" t="str">
        <f t="shared" si="3"/>
        <v/>
      </c>
      <c r="R32" s="41" t="str">
        <f t="shared" si="4"/>
        <v/>
      </c>
      <c r="S32" s="7"/>
      <c r="T32" s="7"/>
      <c r="U32" s="7"/>
      <c r="V32" s="7"/>
      <c r="W32" s="7"/>
      <c r="X32" s="7"/>
      <c r="Y32" s="7"/>
      <c r="Z32" s="7"/>
      <c r="AA32" s="7"/>
      <c r="AB32" s="7"/>
      <c r="AC32" s="7"/>
      <c r="AD32" s="7"/>
      <c r="AE32" s="7"/>
      <c r="AF32" s="7"/>
      <c r="AG32" s="7"/>
      <c r="AH32" s="7"/>
      <c r="AI32" s="7"/>
      <c r="AJ32" s="7"/>
      <c r="AK32" s="7"/>
      <c r="AL32" s="7"/>
    </row>
    <row r="33" spans="1:38" ht="12.75" customHeight="1" x14ac:dyDescent="0.3">
      <c r="A33" s="7"/>
      <c r="B33" s="33">
        <f t="shared" si="0"/>
        <v>25</v>
      </c>
      <c r="C33" s="34"/>
      <c r="D33" s="136"/>
      <c r="E33" s="108"/>
      <c r="F33" s="108"/>
      <c r="G33" s="109"/>
      <c r="H33" s="35"/>
      <c r="I33" s="36" t="str">
        <f t="array" ref="I33">IF(H33="","",INDEX(Settings!$C$9:$C$12,MATCH(H33,Settings!$B$9:$B$12,0)))</f>
        <v/>
      </c>
      <c r="J33" s="37"/>
      <c r="K33" s="35"/>
      <c r="L33" s="38" t="str">
        <f t="array" ref="L33">IF(K33="","",INDEX(Settings!$R$9:$R$12,MATCH(K33,Settings!$Q$9:$Q$12,0)))</f>
        <v/>
      </c>
      <c r="M33" s="39" t="str">
        <f>IF(L33="","",'Risk &amp; Cont'!$R$9)</f>
        <v/>
      </c>
      <c r="N33" s="40" t="str">
        <f t="shared" si="1"/>
        <v/>
      </c>
      <c r="O33" s="38" t="str">
        <f t="array" ref="O33">IF(OR(C33="",L33=""),"",INDEX(Settings!$O$9:$O$44,MATCH(C33,Settings!$N$9:$N$44,0)))</f>
        <v/>
      </c>
      <c r="P33" s="36" t="str">
        <f t="shared" si="2"/>
        <v/>
      </c>
      <c r="Q33" s="13" t="str">
        <f t="shared" si="3"/>
        <v/>
      </c>
      <c r="R33" s="41" t="str">
        <f t="shared" si="4"/>
        <v/>
      </c>
      <c r="S33" s="7"/>
      <c r="T33" s="7"/>
      <c r="U33" s="7"/>
      <c r="V33" s="7"/>
      <c r="W33" s="7"/>
      <c r="X33" s="7"/>
      <c r="Y33" s="7"/>
      <c r="Z33" s="7"/>
      <c r="AA33" s="7"/>
      <c r="AB33" s="7"/>
      <c r="AC33" s="7"/>
      <c r="AD33" s="7"/>
      <c r="AE33" s="7"/>
      <c r="AF33" s="7"/>
      <c r="AG33" s="7"/>
      <c r="AH33" s="7"/>
      <c r="AI33" s="7"/>
      <c r="AJ33" s="7"/>
      <c r="AK33" s="7"/>
      <c r="AL33" s="7"/>
    </row>
    <row r="34" spans="1:38" ht="12.75" customHeight="1" x14ac:dyDescent="0.3">
      <c r="A34" s="7"/>
      <c r="B34" s="33">
        <f t="shared" si="0"/>
        <v>26</v>
      </c>
      <c r="C34" s="34"/>
      <c r="D34" s="136"/>
      <c r="E34" s="108"/>
      <c r="F34" s="108"/>
      <c r="G34" s="109"/>
      <c r="H34" s="35"/>
      <c r="I34" s="36" t="str">
        <f t="array" ref="I34">IF(H34="","",INDEX(Settings!$C$9:$C$12,MATCH(H34,Settings!$B$9:$B$12,0)))</f>
        <v/>
      </c>
      <c r="J34" s="37"/>
      <c r="K34" s="35"/>
      <c r="L34" s="38" t="str">
        <f t="array" ref="L34">IF(K34="","",INDEX(Settings!$R$9:$R$12,MATCH(K34,Settings!$Q$9:$Q$12,0)))</f>
        <v/>
      </c>
      <c r="M34" s="39" t="str">
        <f>IF(L34="","",'Risk &amp; Cont'!$R$9)</f>
        <v/>
      </c>
      <c r="N34" s="40" t="str">
        <f t="shared" si="1"/>
        <v/>
      </c>
      <c r="O34" s="38" t="str">
        <f t="array" ref="O34">IF(OR(C34="",L34=""),"",INDEX(Settings!$O$9:$O$44,MATCH(C34,Settings!$N$9:$N$44,0)))</f>
        <v/>
      </c>
      <c r="P34" s="36" t="str">
        <f t="shared" si="2"/>
        <v/>
      </c>
      <c r="Q34" s="13" t="str">
        <f t="shared" si="3"/>
        <v/>
      </c>
      <c r="R34" s="41" t="str">
        <f t="shared" si="4"/>
        <v/>
      </c>
      <c r="S34" s="7"/>
      <c r="T34" s="7"/>
      <c r="U34" s="7"/>
      <c r="V34" s="7"/>
      <c r="W34" s="7"/>
      <c r="X34" s="7"/>
      <c r="Y34" s="7"/>
      <c r="Z34" s="7"/>
      <c r="AA34" s="7"/>
      <c r="AB34" s="7"/>
      <c r="AC34" s="7"/>
      <c r="AD34" s="7"/>
      <c r="AE34" s="7"/>
      <c r="AF34" s="7"/>
      <c r="AG34" s="7"/>
      <c r="AH34" s="7"/>
      <c r="AI34" s="7"/>
      <c r="AJ34" s="7"/>
      <c r="AK34" s="7"/>
      <c r="AL34" s="7"/>
    </row>
    <row r="35" spans="1:38" ht="12.75" customHeight="1" x14ac:dyDescent="0.3">
      <c r="A35" s="7"/>
      <c r="B35" s="33">
        <f t="shared" si="0"/>
        <v>27</v>
      </c>
      <c r="C35" s="34"/>
      <c r="D35" s="136"/>
      <c r="E35" s="108"/>
      <c r="F35" s="108"/>
      <c r="G35" s="109"/>
      <c r="H35" s="35"/>
      <c r="I35" s="36" t="str">
        <f t="array" ref="I35">IF(H35="","",INDEX(Settings!$C$9:$C$12,MATCH(H35,Settings!$B$9:$B$12,0)))</f>
        <v/>
      </c>
      <c r="J35" s="37"/>
      <c r="K35" s="35"/>
      <c r="L35" s="38" t="str">
        <f t="array" ref="L35">IF(K35="","",INDEX(Settings!$R$9:$R$12,MATCH(K35,Settings!$Q$9:$Q$12,0)))</f>
        <v/>
      </c>
      <c r="M35" s="39" t="str">
        <f>IF(L35="","",'Risk &amp; Cont'!$R$9)</f>
        <v/>
      </c>
      <c r="N35" s="40" t="str">
        <f t="shared" si="1"/>
        <v/>
      </c>
      <c r="O35" s="38" t="str">
        <f t="array" ref="O35">IF(OR(C35="",L35=""),"",INDEX(Settings!$O$9:$O$44,MATCH(C35,Settings!$N$9:$N$44,0)))</f>
        <v/>
      </c>
      <c r="P35" s="36" t="str">
        <f t="shared" si="2"/>
        <v/>
      </c>
      <c r="Q35" s="13" t="str">
        <f t="shared" si="3"/>
        <v/>
      </c>
      <c r="R35" s="41" t="str">
        <f t="shared" si="4"/>
        <v/>
      </c>
      <c r="S35" s="7"/>
      <c r="T35" s="7"/>
      <c r="U35" s="7"/>
      <c r="V35" s="7"/>
      <c r="W35" s="7"/>
      <c r="X35" s="7"/>
      <c r="Y35" s="7"/>
      <c r="Z35" s="7"/>
      <c r="AA35" s="7"/>
      <c r="AB35" s="7"/>
      <c r="AC35" s="7"/>
      <c r="AD35" s="7"/>
      <c r="AE35" s="7"/>
      <c r="AF35" s="7"/>
      <c r="AG35" s="7"/>
      <c r="AH35" s="7"/>
      <c r="AI35" s="7"/>
      <c r="AJ35" s="7"/>
      <c r="AK35" s="7"/>
      <c r="AL35" s="7"/>
    </row>
    <row r="36" spans="1:38" ht="12.75" customHeight="1" x14ac:dyDescent="0.3">
      <c r="A36" s="7"/>
      <c r="B36" s="33">
        <f t="shared" si="0"/>
        <v>28</v>
      </c>
      <c r="C36" s="34"/>
      <c r="D36" s="136"/>
      <c r="E36" s="108"/>
      <c r="F36" s="108"/>
      <c r="G36" s="109"/>
      <c r="H36" s="35"/>
      <c r="I36" s="36" t="str">
        <f t="array" ref="I36">IF(H36="","",INDEX(Settings!$C$9:$C$12,MATCH(H36,Settings!$B$9:$B$12,0)))</f>
        <v/>
      </c>
      <c r="J36" s="37"/>
      <c r="K36" s="35"/>
      <c r="L36" s="38" t="str">
        <f t="array" ref="L36">IF(K36="","",INDEX(Settings!$R$9:$R$12,MATCH(K36,Settings!$Q$9:$Q$12,0)))</f>
        <v/>
      </c>
      <c r="M36" s="39" t="str">
        <f>IF(L36="","",'Risk &amp; Cont'!$R$9)</f>
        <v/>
      </c>
      <c r="N36" s="40" t="str">
        <f t="shared" si="1"/>
        <v/>
      </c>
      <c r="O36" s="38" t="str">
        <f t="array" ref="O36">IF(OR(C36="",L36=""),"",INDEX(Settings!$O$9:$O$44,MATCH(C36,Settings!$N$9:$N$44,0)))</f>
        <v/>
      </c>
      <c r="P36" s="36" t="str">
        <f t="shared" si="2"/>
        <v/>
      </c>
      <c r="Q36" s="13" t="str">
        <f t="shared" si="3"/>
        <v/>
      </c>
      <c r="R36" s="41" t="str">
        <f t="shared" si="4"/>
        <v/>
      </c>
      <c r="S36" s="7"/>
      <c r="T36" s="7"/>
      <c r="U36" s="7"/>
      <c r="V36" s="7"/>
      <c r="W36" s="7"/>
      <c r="X36" s="7"/>
      <c r="Y36" s="7"/>
      <c r="Z36" s="7"/>
      <c r="AA36" s="7"/>
      <c r="AB36" s="7"/>
      <c r="AC36" s="7"/>
      <c r="AD36" s="7"/>
      <c r="AE36" s="7"/>
      <c r="AF36" s="7"/>
      <c r="AG36" s="7"/>
      <c r="AH36" s="7"/>
      <c r="AI36" s="7"/>
      <c r="AJ36" s="7"/>
      <c r="AK36" s="7"/>
      <c r="AL36" s="7"/>
    </row>
    <row r="37" spans="1:38" ht="12.75" customHeight="1" x14ac:dyDescent="0.3">
      <c r="A37" s="7"/>
      <c r="B37" s="33">
        <f t="shared" si="0"/>
        <v>29</v>
      </c>
      <c r="C37" s="34"/>
      <c r="D37" s="136"/>
      <c r="E37" s="108"/>
      <c r="F37" s="108"/>
      <c r="G37" s="109"/>
      <c r="H37" s="35"/>
      <c r="I37" s="36" t="str">
        <f t="array" ref="I37">IF(H37="","",INDEX(Settings!$C$9:$C$12,MATCH(H37,Settings!$B$9:$B$12,0)))</f>
        <v/>
      </c>
      <c r="J37" s="37"/>
      <c r="K37" s="35"/>
      <c r="L37" s="38" t="str">
        <f t="array" ref="L37">IF(K37="","",INDEX(Settings!$R$9:$R$12,MATCH(K37,Settings!$Q$9:$Q$12,0)))</f>
        <v/>
      </c>
      <c r="M37" s="39" t="str">
        <f>IF(L37="","",'Risk &amp; Cont'!$R$9)</f>
        <v/>
      </c>
      <c r="N37" s="40" t="str">
        <f t="shared" si="1"/>
        <v/>
      </c>
      <c r="O37" s="38" t="str">
        <f t="array" ref="O37">IF(OR(C37="",L37=""),"",INDEX(Settings!$O$9:$O$44,MATCH(C37,Settings!$N$9:$N$44,0)))</f>
        <v/>
      </c>
      <c r="P37" s="36" t="str">
        <f t="shared" si="2"/>
        <v/>
      </c>
      <c r="Q37" s="13" t="str">
        <f t="shared" si="3"/>
        <v/>
      </c>
      <c r="R37" s="41" t="str">
        <f t="shared" si="4"/>
        <v/>
      </c>
      <c r="S37" s="7"/>
      <c r="T37" s="7"/>
      <c r="U37" s="7"/>
      <c r="V37" s="7"/>
      <c r="W37" s="7"/>
      <c r="X37" s="7"/>
      <c r="Y37" s="7"/>
      <c r="Z37" s="7"/>
      <c r="AA37" s="7"/>
      <c r="AB37" s="7"/>
      <c r="AC37" s="7"/>
      <c r="AD37" s="7"/>
      <c r="AE37" s="7"/>
      <c r="AF37" s="7"/>
      <c r="AG37" s="7"/>
      <c r="AH37" s="7"/>
      <c r="AI37" s="7"/>
      <c r="AJ37" s="7"/>
      <c r="AK37" s="7"/>
      <c r="AL37" s="7"/>
    </row>
    <row r="38" spans="1:38" ht="12.75" customHeight="1" x14ac:dyDescent="0.3">
      <c r="A38" s="7"/>
      <c r="B38" s="33">
        <f t="shared" si="0"/>
        <v>30</v>
      </c>
      <c r="C38" s="34"/>
      <c r="D38" s="136"/>
      <c r="E38" s="108"/>
      <c r="F38" s="108"/>
      <c r="G38" s="109"/>
      <c r="H38" s="35"/>
      <c r="I38" s="36" t="str">
        <f t="array" ref="I38">IF(H38="","",INDEX(Settings!$C$9:$C$12,MATCH(H38,Settings!$B$9:$B$12,0)))</f>
        <v/>
      </c>
      <c r="J38" s="37"/>
      <c r="K38" s="35"/>
      <c r="L38" s="38" t="str">
        <f t="array" ref="L38">IF(K38="","",INDEX(Settings!$R$9:$R$12,MATCH(K38,Settings!$Q$9:$Q$12,0)))</f>
        <v/>
      </c>
      <c r="M38" s="39" t="str">
        <f>IF(L38="","",'Risk &amp; Cont'!$R$9)</f>
        <v/>
      </c>
      <c r="N38" s="40" t="str">
        <f t="shared" si="1"/>
        <v/>
      </c>
      <c r="O38" s="38" t="str">
        <f t="array" ref="O38">IF(OR(C38="",L38=""),"",INDEX(Settings!$O$9:$O$44,MATCH(C38,Settings!$N$9:$N$44,0)))</f>
        <v/>
      </c>
      <c r="P38" s="36" t="str">
        <f t="shared" si="2"/>
        <v/>
      </c>
      <c r="Q38" s="13" t="str">
        <f t="shared" si="3"/>
        <v/>
      </c>
      <c r="R38" s="41" t="str">
        <f t="shared" si="4"/>
        <v/>
      </c>
      <c r="S38" s="7"/>
      <c r="T38" s="7"/>
      <c r="U38" s="7"/>
      <c r="V38" s="7"/>
      <c r="W38" s="7"/>
      <c r="X38" s="7"/>
      <c r="Y38" s="7"/>
      <c r="Z38" s="7"/>
      <c r="AA38" s="7"/>
      <c r="AB38" s="7"/>
      <c r="AC38" s="7"/>
      <c r="AD38" s="7"/>
      <c r="AE38" s="7"/>
      <c r="AF38" s="7"/>
      <c r="AG38" s="7"/>
      <c r="AH38" s="7"/>
      <c r="AI38" s="7"/>
      <c r="AJ38" s="7"/>
      <c r="AK38" s="7"/>
      <c r="AL38" s="7"/>
    </row>
    <row r="39" spans="1:38" ht="12.75" customHeight="1" x14ac:dyDescent="0.3">
      <c r="A39" s="7"/>
      <c r="B39" s="33">
        <f t="shared" si="0"/>
        <v>31</v>
      </c>
      <c r="C39" s="34"/>
      <c r="D39" s="136"/>
      <c r="E39" s="108"/>
      <c r="F39" s="108"/>
      <c r="G39" s="109"/>
      <c r="H39" s="35"/>
      <c r="I39" s="36" t="str">
        <f t="array" ref="I39">IF(H39="","",INDEX(Settings!$C$9:$C$12,MATCH(H39,Settings!$B$9:$B$12,0)))</f>
        <v/>
      </c>
      <c r="J39" s="37"/>
      <c r="K39" s="35"/>
      <c r="L39" s="38" t="str">
        <f t="array" ref="L39">IF(K39="","",INDEX(Settings!$R$9:$R$12,MATCH(K39,Settings!$Q$9:$Q$12,0)))</f>
        <v/>
      </c>
      <c r="M39" s="39" t="str">
        <f>IF(L39="","",'Risk &amp; Cont'!$R$9)</f>
        <v/>
      </c>
      <c r="N39" s="40" t="str">
        <f t="shared" si="1"/>
        <v/>
      </c>
      <c r="O39" s="38" t="str">
        <f t="array" ref="O39">IF(OR(C39="",L39=""),"",INDEX(Settings!$O$9:$O$44,MATCH(C39,Settings!$N$9:$N$44,0)))</f>
        <v/>
      </c>
      <c r="P39" s="36" t="str">
        <f t="shared" si="2"/>
        <v/>
      </c>
      <c r="Q39" s="13" t="str">
        <f t="shared" si="3"/>
        <v/>
      </c>
      <c r="R39" s="41" t="str">
        <f t="shared" si="4"/>
        <v/>
      </c>
      <c r="S39" s="7"/>
      <c r="T39" s="7"/>
      <c r="U39" s="7"/>
      <c r="V39" s="7"/>
      <c r="W39" s="7"/>
      <c r="X39" s="7"/>
      <c r="Y39" s="7"/>
      <c r="Z39" s="7"/>
      <c r="AA39" s="7"/>
      <c r="AB39" s="7"/>
      <c r="AC39" s="7"/>
      <c r="AD39" s="7"/>
      <c r="AE39" s="7"/>
      <c r="AF39" s="7"/>
      <c r="AG39" s="7"/>
      <c r="AH39" s="7"/>
      <c r="AI39" s="7"/>
      <c r="AJ39" s="7"/>
      <c r="AK39" s="7"/>
      <c r="AL39" s="7"/>
    </row>
    <row r="40" spans="1:38" ht="12.75" customHeight="1" x14ac:dyDescent="0.3">
      <c r="A40" s="7"/>
      <c r="B40" s="33">
        <f t="shared" si="0"/>
        <v>32</v>
      </c>
      <c r="C40" s="34"/>
      <c r="D40" s="136"/>
      <c r="E40" s="108"/>
      <c r="F40" s="108"/>
      <c r="G40" s="109"/>
      <c r="H40" s="35"/>
      <c r="I40" s="36" t="str">
        <f t="array" ref="I40">IF(H40="","",INDEX(Settings!$C$9:$C$12,MATCH(H40,Settings!$B$9:$B$12,0)))</f>
        <v/>
      </c>
      <c r="J40" s="37"/>
      <c r="K40" s="35"/>
      <c r="L40" s="38" t="str">
        <f t="array" ref="L40">IF(K40="","",INDEX(Settings!$R$9:$R$12,MATCH(K40,Settings!$Q$9:$Q$12,0)))</f>
        <v/>
      </c>
      <c r="M40" s="39" t="str">
        <f>IF(L40="","",'Risk &amp; Cont'!$R$9)</f>
        <v/>
      </c>
      <c r="N40" s="40" t="str">
        <f t="shared" si="1"/>
        <v/>
      </c>
      <c r="O40" s="38" t="str">
        <f t="array" ref="O40">IF(OR(C40="",L40=""),"",INDEX(Settings!$O$9:$O$44,MATCH(C40,Settings!$N$9:$N$44,0)))</f>
        <v/>
      </c>
      <c r="P40" s="36" t="str">
        <f t="shared" si="2"/>
        <v/>
      </c>
      <c r="Q40" s="13" t="str">
        <f t="shared" si="3"/>
        <v/>
      </c>
      <c r="R40" s="41" t="str">
        <f t="shared" si="4"/>
        <v/>
      </c>
      <c r="S40" s="7"/>
      <c r="T40" s="7"/>
      <c r="U40" s="7"/>
      <c r="V40" s="7"/>
      <c r="W40" s="7"/>
      <c r="X40" s="7"/>
      <c r="Y40" s="7"/>
      <c r="Z40" s="7"/>
      <c r="AA40" s="7"/>
      <c r="AB40" s="7"/>
      <c r="AC40" s="7"/>
      <c r="AD40" s="7"/>
      <c r="AE40" s="7"/>
      <c r="AF40" s="7"/>
      <c r="AG40" s="7"/>
      <c r="AH40" s="7"/>
      <c r="AI40" s="7"/>
      <c r="AJ40" s="7"/>
      <c r="AK40" s="7"/>
      <c r="AL40" s="7"/>
    </row>
    <row r="41" spans="1:38" ht="12.75" customHeight="1" x14ac:dyDescent="0.3">
      <c r="A41" s="7"/>
      <c r="B41" s="33">
        <f t="shared" si="0"/>
        <v>33</v>
      </c>
      <c r="C41" s="34"/>
      <c r="D41" s="136"/>
      <c r="E41" s="108"/>
      <c r="F41" s="108"/>
      <c r="G41" s="109"/>
      <c r="H41" s="35"/>
      <c r="I41" s="36" t="str">
        <f t="array" ref="I41">IF(H41="","",INDEX(Settings!$C$9:$C$12,MATCH(H41,Settings!$B$9:$B$12,0)))</f>
        <v/>
      </c>
      <c r="J41" s="37"/>
      <c r="K41" s="35"/>
      <c r="L41" s="38" t="str">
        <f t="array" ref="L41">IF(K41="","",INDEX(Settings!$R$9:$R$12,MATCH(K41,Settings!$Q$9:$Q$12,0)))</f>
        <v/>
      </c>
      <c r="M41" s="39" t="str">
        <f>IF(L41="","",'Risk &amp; Cont'!$R$9)</f>
        <v/>
      </c>
      <c r="N41" s="40" t="str">
        <f t="shared" si="1"/>
        <v/>
      </c>
      <c r="O41" s="38" t="str">
        <f t="array" ref="O41">IF(OR(C41="",L41=""),"",INDEX(Settings!$O$9:$O$44,MATCH(C41,Settings!$N$9:$N$44,0)))</f>
        <v/>
      </c>
      <c r="P41" s="36" t="str">
        <f t="shared" si="2"/>
        <v/>
      </c>
      <c r="Q41" s="13" t="str">
        <f t="shared" si="3"/>
        <v/>
      </c>
      <c r="R41" s="41" t="str">
        <f t="shared" si="4"/>
        <v/>
      </c>
      <c r="S41" s="7"/>
      <c r="T41" s="7"/>
      <c r="U41" s="7"/>
      <c r="V41" s="7"/>
      <c r="W41" s="7"/>
      <c r="X41" s="7"/>
      <c r="Y41" s="7"/>
      <c r="Z41" s="7"/>
      <c r="AA41" s="7"/>
      <c r="AB41" s="7"/>
      <c r="AC41" s="7"/>
      <c r="AD41" s="7"/>
      <c r="AE41" s="7"/>
      <c r="AF41" s="7"/>
      <c r="AG41" s="7"/>
      <c r="AH41" s="7"/>
      <c r="AI41" s="7"/>
      <c r="AJ41" s="7"/>
      <c r="AK41" s="7"/>
      <c r="AL41" s="7"/>
    </row>
    <row r="42" spans="1:38" ht="12.75" customHeight="1" x14ac:dyDescent="0.3">
      <c r="A42" s="7"/>
      <c r="B42" s="33">
        <f t="shared" si="0"/>
        <v>34</v>
      </c>
      <c r="C42" s="34"/>
      <c r="D42" s="136"/>
      <c r="E42" s="108"/>
      <c r="F42" s="108"/>
      <c r="G42" s="109"/>
      <c r="H42" s="35"/>
      <c r="I42" s="36" t="str">
        <f t="array" ref="I42">IF(H42="","",INDEX(Settings!$C$9:$C$12,MATCH(H42,Settings!$B$9:$B$12,0)))</f>
        <v/>
      </c>
      <c r="J42" s="37"/>
      <c r="K42" s="35"/>
      <c r="L42" s="38" t="str">
        <f t="array" ref="L42">IF(K42="","",INDEX(Settings!$R$9:$R$12,MATCH(K42,Settings!$Q$9:$Q$12,0)))</f>
        <v/>
      </c>
      <c r="M42" s="39" t="str">
        <f>IF(L42="","",'Risk &amp; Cont'!$R$9)</f>
        <v/>
      </c>
      <c r="N42" s="40" t="str">
        <f t="shared" si="1"/>
        <v/>
      </c>
      <c r="O42" s="38" t="str">
        <f t="array" ref="O42">IF(OR(C42="",L42=""),"",INDEX(Settings!$O$9:$O$44,MATCH(C42,Settings!$N$9:$N$44,0)))</f>
        <v/>
      </c>
      <c r="P42" s="36" t="str">
        <f t="shared" si="2"/>
        <v/>
      </c>
      <c r="Q42" s="13" t="str">
        <f t="shared" si="3"/>
        <v/>
      </c>
      <c r="R42" s="41" t="str">
        <f t="shared" si="4"/>
        <v/>
      </c>
      <c r="S42" s="7"/>
      <c r="T42" s="7"/>
      <c r="U42" s="7"/>
      <c r="V42" s="7"/>
      <c r="W42" s="7"/>
      <c r="X42" s="7"/>
      <c r="Y42" s="7"/>
      <c r="Z42" s="7"/>
      <c r="AA42" s="7"/>
      <c r="AB42" s="7"/>
      <c r="AC42" s="7"/>
      <c r="AD42" s="7"/>
      <c r="AE42" s="7"/>
      <c r="AF42" s="7"/>
      <c r="AG42" s="7"/>
      <c r="AH42" s="7"/>
      <c r="AI42" s="7"/>
      <c r="AJ42" s="7"/>
      <c r="AK42" s="7"/>
      <c r="AL42" s="7"/>
    </row>
    <row r="43" spans="1:38" ht="12.75" customHeight="1" x14ac:dyDescent="0.3">
      <c r="A43" s="7"/>
      <c r="B43" s="33">
        <f t="shared" si="0"/>
        <v>35</v>
      </c>
      <c r="C43" s="34"/>
      <c r="D43" s="136"/>
      <c r="E43" s="108"/>
      <c r="F43" s="108"/>
      <c r="G43" s="109"/>
      <c r="H43" s="35"/>
      <c r="I43" s="36" t="str">
        <f t="array" ref="I43">IF(H43="","",INDEX(Settings!$C$9:$C$12,MATCH(H43,Settings!$B$9:$B$12,0)))</f>
        <v/>
      </c>
      <c r="J43" s="37"/>
      <c r="K43" s="35"/>
      <c r="L43" s="38" t="str">
        <f t="array" ref="L43">IF(K43="","",INDEX(Settings!$R$9:$R$12,MATCH(K43,Settings!$Q$9:$Q$12,0)))</f>
        <v/>
      </c>
      <c r="M43" s="39" t="str">
        <f>IF(L43="","",'Risk &amp; Cont'!$R$9)</f>
        <v/>
      </c>
      <c r="N43" s="40" t="str">
        <f t="shared" si="1"/>
        <v/>
      </c>
      <c r="O43" s="38" t="str">
        <f t="array" ref="O43">IF(OR(C43="",L43=""),"",INDEX(Settings!$O$9:$O$44,MATCH(C43,Settings!$N$9:$N$44,0)))</f>
        <v/>
      </c>
      <c r="P43" s="36" t="str">
        <f t="shared" si="2"/>
        <v/>
      </c>
      <c r="Q43" s="13" t="str">
        <f t="shared" si="3"/>
        <v/>
      </c>
      <c r="R43" s="41" t="str">
        <f t="shared" si="4"/>
        <v/>
      </c>
      <c r="S43" s="7"/>
      <c r="T43" s="7"/>
      <c r="U43" s="7"/>
      <c r="V43" s="7"/>
      <c r="W43" s="7"/>
      <c r="X43" s="7"/>
      <c r="Y43" s="7"/>
      <c r="Z43" s="7"/>
      <c r="AA43" s="7"/>
      <c r="AB43" s="7"/>
      <c r="AC43" s="7"/>
      <c r="AD43" s="7"/>
      <c r="AE43" s="7"/>
      <c r="AF43" s="7"/>
      <c r="AG43" s="7"/>
      <c r="AH43" s="7"/>
      <c r="AI43" s="7"/>
      <c r="AJ43" s="7"/>
      <c r="AK43" s="7"/>
      <c r="AL43" s="7"/>
    </row>
    <row r="44" spans="1:38" ht="12.75" customHeight="1" x14ac:dyDescent="0.3">
      <c r="A44" s="7"/>
      <c r="B44" s="33">
        <f t="shared" si="0"/>
        <v>36</v>
      </c>
      <c r="C44" s="34"/>
      <c r="D44" s="136"/>
      <c r="E44" s="108"/>
      <c r="F44" s="108"/>
      <c r="G44" s="109"/>
      <c r="H44" s="35"/>
      <c r="I44" s="36" t="str">
        <f t="array" ref="I44">IF(H44="","",INDEX(Settings!$C$9:$C$12,MATCH(H44,Settings!$B$9:$B$12,0)))</f>
        <v/>
      </c>
      <c r="J44" s="37"/>
      <c r="K44" s="35"/>
      <c r="L44" s="38" t="str">
        <f t="array" ref="L44">IF(K44="","",INDEX(Settings!$R$9:$R$12,MATCH(K44,Settings!$Q$9:$Q$12,0)))</f>
        <v/>
      </c>
      <c r="M44" s="39" t="str">
        <f>IF(L44="","",'Risk &amp; Cont'!$R$9)</f>
        <v/>
      </c>
      <c r="N44" s="40" t="str">
        <f t="shared" si="1"/>
        <v/>
      </c>
      <c r="O44" s="38" t="str">
        <f t="array" ref="O44">IF(OR(C44="",L44=""),"",INDEX(Settings!$O$9:$O$44,MATCH(C44,Settings!$N$9:$N$44,0)))</f>
        <v/>
      </c>
      <c r="P44" s="36" t="str">
        <f t="shared" si="2"/>
        <v/>
      </c>
      <c r="Q44" s="13" t="str">
        <f t="shared" si="3"/>
        <v/>
      </c>
      <c r="R44" s="41" t="str">
        <f t="shared" si="4"/>
        <v/>
      </c>
      <c r="S44" s="7"/>
      <c r="T44" s="7"/>
      <c r="U44" s="7"/>
      <c r="V44" s="7"/>
      <c r="W44" s="7"/>
      <c r="X44" s="7"/>
      <c r="Y44" s="7"/>
      <c r="Z44" s="7"/>
      <c r="AA44" s="7"/>
      <c r="AB44" s="7"/>
      <c r="AC44" s="7"/>
      <c r="AD44" s="7"/>
      <c r="AE44" s="7"/>
      <c r="AF44" s="7"/>
      <c r="AG44" s="7"/>
      <c r="AH44" s="7"/>
      <c r="AI44" s="7"/>
      <c r="AJ44" s="7"/>
      <c r="AK44" s="7"/>
      <c r="AL44" s="7"/>
    </row>
    <row r="45" spans="1:38" ht="12.75" customHeight="1" x14ac:dyDescent="0.3">
      <c r="A45" s="7"/>
      <c r="B45" s="33">
        <f t="shared" si="0"/>
        <v>37</v>
      </c>
      <c r="C45" s="34"/>
      <c r="D45" s="136"/>
      <c r="E45" s="108"/>
      <c r="F45" s="108"/>
      <c r="G45" s="109"/>
      <c r="H45" s="35"/>
      <c r="I45" s="36" t="str">
        <f t="array" ref="I45">IF(H45="","",INDEX(Settings!$C$9:$C$12,MATCH(H45,Settings!$B$9:$B$12,0)))</f>
        <v/>
      </c>
      <c r="J45" s="37"/>
      <c r="K45" s="35"/>
      <c r="L45" s="38" t="str">
        <f t="array" ref="L45">IF(K45="","",INDEX(Settings!$R$9:$R$12,MATCH(K45,Settings!$Q$9:$Q$12,0)))</f>
        <v/>
      </c>
      <c r="M45" s="39" t="str">
        <f>IF(L45="","",'Risk &amp; Cont'!$R$9)</f>
        <v/>
      </c>
      <c r="N45" s="40" t="str">
        <f t="shared" si="1"/>
        <v/>
      </c>
      <c r="O45" s="38" t="str">
        <f t="array" ref="O45">IF(OR(C45="",L45=""),"",INDEX(Settings!$O$9:$O$44,MATCH(C45,Settings!$N$9:$N$44,0)))</f>
        <v/>
      </c>
      <c r="P45" s="36" t="str">
        <f t="shared" si="2"/>
        <v/>
      </c>
      <c r="Q45" s="13" t="str">
        <f t="shared" si="3"/>
        <v/>
      </c>
      <c r="R45" s="41" t="str">
        <f t="shared" si="4"/>
        <v/>
      </c>
      <c r="S45" s="7"/>
      <c r="T45" s="7"/>
      <c r="U45" s="7"/>
      <c r="V45" s="7"/>
      <c r="W45" s="7"/>
      <c r="X45" s="7"/>
      <c r="Y45" s="7"/>
      <c r="Z45" s="7"/>
      <c r="AA45" s="7"/>
      <c r="AB45" s="7"/>
      <c r="AC45" s="7"/>
      <c r="AD45" s="7"/>
      <c r="AE45" s="7"/>
      <c r="AF45" s="7"/>
      <c r="AG45" s="7"/>
      <c r="AH45" s="7"/>
      <c r="AI45" s="7"/>
      <c r="AJ45" s="7"/>
      <c r="AK45" s="7"/>
      <c r="AL45" s="7"/>
    </row>
    <row r="46" spans="1:38" ht="12.75" customHeight="1" x14ac:dyDescent="0.3">
      <c r="A46" s="7"/>
      <c r="B46" s="33">
        <f t="shared" si="0"/>
        <v>38</v>
      </c>
      <c r="C46" s="34"/>
      <c r="D46" s="136"/>
      <c r="E46" s="108"/>
      <c r="F46" s="108"/>
      <c r="G46" s="109"/>
      <c r="H46" s="35"/>
      <c r="I46" s="36" t="str">
        <f t="array" ref="I46">IF(H46="","",INDEX(Settings!$C$9:$C$12,MATCH(H46,Settings!$B$9:$B$12,0)))</f>
        <v/>
      </c>
      <c r="J46" s="37"/>
      <c r="K46" s="35"/>
      <c r="L46" s="38" t="str">
        <f t="array" ref="L46">IF(K46="","",INDEX(Settings!$R$9:$R$12,MATCH(K46,Settings!$Q$9:$Q$12,0)))</f>
        <v/>
      </c>
      <c r="M46" s="39" t="str">
        <f>IF(L46="","",'Risk &amp; Cont'!$R$9)</f>
        <v/>
      </c>
      <c r="N46" s="40" t="str">
        <f t="shared" si="1"/>
        <v/>
      </c>
      <c r="O46" s="38" t="str">
        <f t="array" ref="O46">IF(OR(C46="",L46=""),"",INDEX(Settings!$O$9:$O$44,MATCH(C46,Settings!$N$9:$N$44,0)))</f>
        <v/>
      </c>
      <c r="P46" s="36" t="str">
        <f t="shared" si="2"/>
        <v/>
      </c>
      <c r="Q46" s="13" t="str">
        <f t="shared" si="3"/>
        <v/>
      </c>
      <c r="R46" s="41" t="str">
        <f t="shared" si="4"/>
        <v/>
      </c>
      <c r="S46" s="7"/>
      <c r="T46" s="7"/>
      <c r="U46" s="7"/>
      <c r="V46" s="7"/>
      <c r="W46" s="7"/>
      <c r="X46" s="7"/>
      <c r="Y46" s="7"/>
      <c r="Z46" s="7"/>
      <c r="AA46" s="7"/>
      <c r="AB46" s="7"/>
      <c r="AC46" s="7"/>
      <c r="AD46" s="7"/>
      <c r="AE46" s="7"/>
      <c r="AF46" s="7"/>
      <c r="AG46" s="7"/>
      <c r="AH46" s="7"/>
      <c r="AI46" s="7"/>
      <c r="AJ46" s="7"/>
      <c r="AK46" s="7"/>
      <c r="AL46" s="7"/>
    </row>
    <row r="47" spans="1:38" ht="12.75" customHeight="1" x14ac:dyDescent="0.3">
      <c r="A47" s="7"/>
      <c r="B47" s="33">
        <f t="shared" si="0"/>
        <v>39</v>
      </c>
      <c r="C47" s="34"/>
      <c r="D47" s="136"/>
      <c r="E47" s="108"/>
      <c r="F47" s="108"/>
      <c r="G47" s="109"/>
      <c r="H47" s="35"/>
      <c r="I47" s="36" t="str">
        <f t="array" ref="I47">IF(H47="","",INDEX(Settings!$C$9:$C$12,MATCH(H47,Settings!$B$9:$B$12,0)))</f>
        <v/>
      </c>
      <c r="J47" s="37"/>
      <c r="K47" s="35"/>
      <c r="L47" s="38" t="str">
        <f t="array" ref="L47">IF(K47="","",INDEX(Settings!$R$9:$R$12,MATCH(K47,Settings!$Q$9:$Q$12,0)))</f>
        <v/>
      </c>
      <c r="M47" s="39" t="str">
        <f>IF(L47="","",'Risk &amp; Cont'!$R$9)</f>
        <v/>
      </c>
      <c r="N47" s="40" t="str">
        <f t="shared" si="1"/>
        <v/>
      </c>
      <c r="O47" s="38" t="str">
        <f t="array" ref="O47">IF(OR(C47="",L47=""),"",INDEX(Settings!$O$9:$O$44,MATCH(C47,Settings!$N$9:$N$44,0)))</f>
        <v/>
      </c>
      <c r="P47" s="36" t="str">
        <f t="shared" si="2"/>
        <v/>
      </c>
      <c r="Q47" s="13" t="str">
        <f t="shared" si="3"/>
        <v/>
      </c>
      <c r="R47" s="41" t="str">
        <f t="shared" si="4"/>
        <v/>
      </c>
      <c r="S47" s="7"/>
      <c r="T47" s="7"/>
      <c r="U47" s="7"/>
      <c r="V47" s="7"/>
      <c r="W47" s="7"/>
      <c r="X47" s="7"/>
      <c r="Y47" s="7"/>
      <c r="Z47" s="7"/>
      <c r="AA47" s="7"/>
      <c r="AB47" s="7"/>
      <c r="AC47" s="7"/>
      <c r="AD47" s="7"/>
      <c r="AE47" s="7"/>
      <c r="AF47" s="7"/>
      <c r="AG47" s="7"/>
      <c r="AH47" s="7"/>
      <c r="AI47" s="7"/>
      <c r="AJ47" s="7"/>
      <c r="AK47" s="7"/>
      <c r="AL47" s="7"/>
    </row>
    <row r="48" spans="1:38" ht="12.75" customHeight="1" x14ac:dyDescent="0.3">
      <c r="A48" s="7"/>
      <c r="B48" s="33">
        <f t="shared" si="0"/>
        <v>40</v>
      </c>
      <c r="C48" s="34"/>
      <c r="D48" s="136"/>
      <c r="E48" s="108"/>
      <c r="F48" s="108"/>
      <c r="G48" s="109"/>
      <c r="H48" s="35"/>
      <c r="I48" s="36" t="str">
        <f t="array" ref="I48">IF(H48="","",INDEX(Settings!$C$9:$C$12,MATCH(H48,Settings!$B$9:$B$12,0)))</f>
        <v/>
      </c>
      <c r="J48" s="37"/>
      <c r="K48" s="35"/>
      <c r="L48" s="38" t="str">
        <f t="array" ref="L48">IF(K48="","",INDEX(Settings!$R$9:$R$12,MATCH(K48,Settings!$Q$9:$Q$12,0)))</f>
        <v/>
      </c>
      <c r="M48" s="39" t="str">
        <f>IF(L48="","",'Risk &amp; Cont'!$R$9)</f>
        <v/>
      </c>
      <c r="N48" s="40" t="str">
        <f t="shared" si="1"/>
        <v/>
      </c>
      <c r="O48" s="38" t="str">
        <f t="array" ref="O48">IF(OR(C48="",L48=""),"",INDEX(Settings!$O$9:$O$44,MATCH(C48,Settings!$N$9:$N$44,0)))</f>
        <v/>
      </c>
      <c r="P48" s="36" t="str">
        <f t="shared" si="2"/>
        <v/>
      </c>
      <c r="Q48" s="13" t="str">
        <f t="shared" si="3"/>
        <v/>
      </c>
      <c r="R48" s="41" t="str">
        <f t="shared" si="4"/>
        <v/>
      </c>
      <c r="S48" s="7"/>
      <c r="T48" s="7"/>
      <c r="U48" s="7"/>
      <c r="V48" s="7"/>
      <c r="W48" s="7"/>
      <c r="X48" s="7"/>
      <c r="Y48" s="7"/>
      <c r="Z48" s="7"/>
      <c r="AA48" s="7"/>
      <c r="AB48" s="7"/>
      <c r="AC48" s="7"/>
      <c r="AD48" s="7"/>
      <c r="AE48" s="7"/>
      <c r="AF48" s="7"/>
      <c r="AG48" s="7"/>
      <c r="AH48" s="7"/>
      <c r="AI48" s="7"/>
      <c r="AJ48" s="7"/>
      <c r="AK48" s="7"/>
      <c r="AL48" s="7"/>
    </row>
    <row r="49" spans="1:38" ht="12.75" customHeight="1" x14ac:dyDescent="0.3">
      <c r="A49" s="7"/>
      <c r="B49" s="33">
        <f t="shared" si="0"/>
        <v>41</v>
      </c>
      <c r="C49" s="34"/>
      <c r="D49" s="136"/>
      <c r="E49" s="108"/>
      <c r="F49" s="108"/>
      <c r="G49" s="109"/>
      <c r="H49" s="35"/>
      <c r="I49" s="36" t="str">
        <f t="array" ref="I49">IF(H49="","",INDEX(Settings!$C$9:$C$12,MATCH(H49,Settings!$B$9:$B$12,0)))</f>
        <v/>
      </c>
      <c r="J49" s="37"/>
      <c r="K49" s="35"/>
      <c r="L49" s="38" t="str">
        <f t="array" ref="L49">IF(K49="","",INDEX(Settings!$R$9:$R$12,MATCH(K49,Settings!$Q$9:$Q$12,0)))</f>
        <v/>
      </c>
      <c r="M49" s="39" t="str">
        <f>IF(L49="","",'Risk &amp; Cont'!$R$9)</f>
        <v/>
      </c>
      <c r="N49" s="40" t="str">
        <f t="shared" si="1"/>
        <v/>
      </c>
      <c r="O49" s="38" t="str">
        <f t="array" ref="O49">IF(OR(C49="",L49=""),"",INDEX(Settings!$O$9:$O$44,MATCH(C49,Settings!$N$9:$N$44,0)))</f>
        <v/>
      </c>
      <c r="P49" s="36" t="str">
        <f t="shared" si="2"/>
        <v/>
      </c>
      <c r="Q49" s="13" t="str">
        <f t="shared" si="3"/>
        <v/>
      </c>
      <c r="R49" s="41" t="str">
        <f t="shared" si="4"/>
        <v/>
      </c>
      <c r="S49" s="7"/>
      <c r="T49" s="7"/>
      <c r="U49" s="7"/>
      <c r="V49" s="7"/>
      <c r="W49" s="7"/>
      <c r="X49" s="7"/>
      <c r="Y49" s="7"/>
      <c r="Z49" s="7"/>
      <c r="AA49" s="7"/>
      <c r="AB49" s="7"/>
      <c r="AC49" s="7"/>
      <c r="AD49" s="7"/>
      <c r="AE49" s="7"/>
      <c r="AF49" s="7"/>
      <c r="AG49" s="7"/>
      <c r="AH49" s="7"/>
      <c r="AI49" s="7"/>
      <c r="AJ49" s="7"/>
      <c r="AK49" s="7"/>
      <c r="AL49" s="7"/>
    </row>
    <row r="50" spans="1:38" ht="12.75" customHeight="1" x14ac:dyDescent="0.3">
      <c r="A50" s="7"/>
      <c r="B50" s="33">
        <f t="shared" si="0"/>
        <v>42</v>
      </c>
      <c r="C50" s="34"/>
      <c r="D50" s="136"/>
      <c r="E50" s="108"/>
      <c r="F50" s="108"/>
      <c r="G50" s="109"/>
      <c r="H50" s="35"/>
      <c r="I50" s="36" t="str">
        <f t="array" ref="I50">IF(H50="","",INDEX(Settings!$C$9:$C$12,MATCH(H50,Settings!$B$9:$B$12,0)))</f>
        <v/>
      </c>
      <c r="J50" s="37"/>
      <c r="K50" s="35"/>
      <c r="L50" s="38" t="str">
        <f t="array" ref="L50">IF(K50="","",INDEX(Settings!$R$9:$R$12,MATCH(K50,Settings!$Q$9:$Q$12,0)))</f>
        <v/>
      </c>
      <c r="M50" s="39" t="str">
        <f>IF(L50="","",'Risk &amp; Cont'!$R$9)</f>
        <v/>
      </c>
      <c r="N50" s="40" t="str">
        <f t="shared" si="1"/>
        <v/>
      </c>
      <c r="O50" s="38" t="str">
        <f t="array" ref="O50">IF(OR(C50="",L50=""),"",INDEX(Settings!$O$9:$O$44,MATCH(C50,Settings!$N$9:$N$44,0)))</f>
        <v/>
      </c>
      <c r="P50" s="36" t="str">
        <f t="shared" si="2"/>
        <v/>
      </c>
      <c r="Q50" s="13" t="str">
        <f t="shared" si="3"/>
        <v/>
      </c>
      <c r="R50" s="41" t="str">
        <f t="shared" si="4"/>
        <v/>
      </c>
      <c r="S50" s="7"/>
      <c r="T50" s="7"/>
      <c r="U50" s="7"/>
      <c r="V50" s="7"/>
      <c r="W50" s="7"/>
      <c r="X50" s="7"/>
      <c r="Y50" s="7"/>
      <c r="Z50" s="7"/>
      <c r="AA50" s="7"/>
      <c r="AB50" s="7"/>
      <c r="AC50" s="7"/>
      <c r="AD50" s="7"/>
      <c r="AE50" s="7"/>
      <c r="AF50" s="7"/>
      <c r="AG50" s="7"/>
      <c r="AH50" s="7"/>
      <c r="AI50" s="7"/>
      <c r="AJ50" s="7"/>
      <c r="AK50" s="7"/>
      <c r="AL50" s="7"/>
    </row>
    <row r="51" spans="1:38" ht="12.75" customHeight="1" x14ac:dyDescent="0.3">
      <c r="A51" s="7"/>
      <c r="B51" s="33">
        <f t="shared" si="0"/>
        <v>43</v>
      </c>
      <c r="C51" s="34"/>
      <c r="D51" s="136"/>
      <c r="E51" s="108"/>
      <c r="F51" s="108"/>
      <c r="G51" s="109"/>
      <c r="H51" s="35"/>
      <c r="I51" s="36" t="str">
        <f t="array" ref="I51">IF(H51="","",INDEX(Settings!$C$9:$C$12,MATCH(H51,Settings!$B$9:$B$12,0)))</f>
        <v/>
      </c>
      <c r="J51" s="37"/>
      <c r="K51" s="35"/>
      <c r="L51" s="38" t="str">
        <f t="array" ref="L51">IF(K51="","",INDEX(Settings!$R$9:$R$12,MATCH(K51,Settings!$Q$9:$Q$12,0)))</f>
        <v/>
      </c>
      <c r="M51" s="39" t="str">
        <f>IF(L51="","",'Risk &amp; Cont'!$R$9)</f>
        <v/>
      </c>
      <c r="N51" s="40" t="str">
        <f t="shared" si="1"/>
        <v/>
      </c>
      <c r="O51" s="38" t="str">
        <f t="array" ref="O51">IF(OR(C51="",L51=""),"",INDEX(Settings!$O$9:$O$44,MATCH(C51,Settings!$N$9:$N$44,0)))</f>
        <v/>
      </c>
      <c r="P51" s="36" t="str">
        <f t="shared" si="2"/>
        <v/>
      </c>
      <c r="Q51" s="13" t="str">
        <f t="shared" si="3"/>
        <v/>
      </c>
      <c r="R51" s="41" t="str">
        <f t="shared" si="4"/>
        <v/>
      </c>
      <c r="S51" s="7"/>
      <c r="T51" s="7"/>
      <c r="U51" s="7"/>
      <c r="V51" s="7"/>
      <c r="W51" s="7"/>
      <c r="X51" s="7"/>
      <c r="Y51" s="7"/>
      <c r="Z51" s="7"/>
      <c r="AA51" s="7"/>
      <c r="AB51" s="7"/>
      <c r="AC51" s="7"/>
      <c r="AD51" s="7"/>
      <c r="AE51" s="7"/>
      <c r="AF51" s="7"/>
      <c r="AG51" s="7"/>
      <c r="AH51" s="7"/>
      <c r="AI51" s="7"/>
      <c r="AJ51" s="7"/>
      <c r="AK51" s="7"/>
      <c r="AL51" s="7"/>
    </row>
    <row r="52" spans="1:38" ht="12.75" customHeight="1" x14ac:dyDescent="0.3">
      <c r="A52" s="7"/>
      <c r="B52" s="33">
        <f t="shared" si="0"/>
        <v>44</v>
      </c>
      <c r="C52" s="34"/>
      <c r="D52" s="136"/>
      <c r="E52" s="108"/>
      <c r="F52" s="108"/>
      <c r="G52" s="109"/>
      <c r="H52" s="35"/>
      <c r="I52" s="36" t="str">
        <f t="array" ref="I52">IF(H52="","",INDEX(Settings!$C$9:$C$12,MATCH(H52,Settings!$B$9:$B$12,0)))</f>
        <v/>
      </c>
      <c r="J52" s="37"/>
      <c r="K52" s="35"/>
      <c r="L52" s="38" t="str">
        <f t="array" ref="L52">IF(K52="","",INDEX(Settings!$R$9:$R$12,MATCH(K52,Settings!$Q$9:$Q$12,0)))</f>
        <v/>
      </c>
      <c r="M52" s="39" t="str">
        <f>IF(L52="","",'Risk &amp; Cont'!$R$9)</f>
        <v/>
      </c>
      <c r="N52" s="40" t="str">
        <f t="shared" si="1"/>
        <v/>
      </c>
      <c r="O52" s="38" t="str">
        <f t="array" ref="O52">IF(OR(C52="",L52=""),"",INDEX(Settings!$O$9:$O$44,MATCH(C52,Settings!$N$9:$N$44,0)))</f>
        <v/>
      </c>
      <c r="P52" s="36" t="str">
        <f t="shared" si="2"/>
        <v/>
      </c>
      <c r="Q52" s="13" t="str">
        <f t="shared" si="3"/>
        <v/>
      </c>
      <c r="R52" s="41" t="str">
        <f t="shared" si="4"/>
        <v/>
      </c>
      <c r="S52" s="7"/>
      <c r="T52" s="7"/>
      <c r="U52" s="7"/>
      <c r="V52" s="7"/>
      <c r="W52" s="7"/>
      <c r="X52" s="7"/>
      <c r="Y52" s="7"/>
      <c r="Z52" s="7"/>
      <c r="AA52" s="7"/>
      <c r="AB52" s="7"/>
      <c r="AC52" s="7"/>
      <c r="AD52" s="7"/>
      <c r="AE52" s="7"/>
      <c r="AF52" s="7"/>
      <c r="AG52" s="7"/>
      <c r="AH52" s="7"/>
      <c r="AI52" s="7"/>
      <c r="AJ52" s="7"/>
      <c r="AK52" s="7"/>
      <c r="AL52" s="7"/>
    </row>
    <row r="53" spans="1:38" ht="12.75" customHeight="1" x14ac:dyDescent="0.3">
      <c r="A53" s="7"/>
      <c r="B53" s="33">
        <f t="shared" si="0"/>
        <v>45</v>
      </c>
      <c r="C53" s="34"/>
      <c r="D53" s="136"/>
      <c r="E53" s="108"/>
      <c r="F53" s="108"/>
      <c r="G53" s="109"/>
      <c r="H53" s="35"/>
      <c r="I53" s="36" t="str">
        <f t="array" ref="I53">IF(H53="","",INDEX(Settings!$C$9:$C$12,MATCH(H53,Settings!$B$9:$B$12,0)))</f>
        <v/>
      </c>
      <c r="J53" s="37"/>
      <c r="K53" s="35"/>
      <c r="L53" s="38" t="str">
        <f t="array" ref="L53">IF(K53="","",INDEX(Settings!$R$9:$R$12,MATCH(K53,Settings!$Q$9:$Q$12,0)))</f>
        <v/>
      </c>
      <c r="M53" s="39" t="str">
        <f>IF(L53="","",'Risk &amp; Cont'!$R$9)</f>
        <v/>
      </c>
      <c r="N53" s="40" t="str">
        <f t="shared" si="1"/>
        <v/>
      </c>
      <c r="O53" s="38" t="str">
        <f t="array" ref="O53">IF(OR(C53="",L53=""),"",INDEX(Settings!$O$9:$O$44,MATCH(C53,Settings!$N$9:$N$44,0)))</f>
        <v/>
      </c>
      <c r="P53" s="36" t="str">
        <f t="shared" si="2"/>
        <v/>
      </c>
      <c r="Q53" s="13" t="str">
        <f t="shared" si="3"/>
        <v/>
      </c>
      <c r="R53" s="41" t="str">
        <f t="shared" si="4"/>
        <v/>
      </c>
      <c r="S53" s="7"/>
      <c r="T53" s="7"/>
      <c r="U53" s="7"/>
      <c r="V53" s="7"/>
      <c r="W53" s="7"/>
      <c r="X53" s="7"/>
      <c r="Y53" s="7"/>
      <c r="Z53" s="7"/>
      <c r="AA53" s="7"/>
      <c r="AB53" s="7"/>
      <c r="AC53" s="7"/>
      <c r="AD53" s="7"/>
      <c r="AE53" s="7"/>
      <c r="AF53" s="7"/>
      <c r="AG53" s="7"/>
      <c r="AH53" s="7"/>
      <c r="AI53" s="7"/>
      <c r="AJ53" s="7"/>
      <c r="AK53" s="7"/>
      <c r="AL53" s="7"/>
    </row>
    <row r="54" spans="1:38" ht="12.75" customHeight="1" x14ac:dyDescent="0.3">
      <c r="A54" s="7"/>
      <c r="B54" s="33">
        <f t="shared" si="0"/>
        <v>46</v>
      </c>
      <c r="C54" s="34"/>
      <c r="D54" s="136"/>
      <c r="E54" s="108"/>
      <c r="F54" s="108"/>
      <c r="G54" s="109"/>
      <c r="H54" s="35"/>
      <c r="I54" s="36" t="str">
        <f t="array" ref="I54">IF(H54="","",INDEX(Settings!$C$9:$C$12,MATCH(H54,Settings!$B$9:$B$12,0)))</f>
        <v/>
      </c>
      <c r="J54" s="37"/>
      <c r="K54" s="35"/>
      <c r="L54" s="38" t="str">
        <f t="array" ref="L54">IF(K54="","",INDEX(Settings!$R$9:$R$12,MATCH(K54,Settings!$Q$9:$Q$12,0)))</f>
        <v/>
      </c>
      <c r="M54" s="39" t="str">
        <f>IF(L54="","",'Risk &amp; Cont'!$R$9)</f>
        <v/>
      </c>
      <c r="N54" s="40" t="str">
        <f t="shared" si="1"/>
        <v/>
      </c>
      <c r="O54" s="38" t="str">
        <f t="array" ref="O54">IF(OR(C54="",L54=""),"",INDEX(Settings!$O$9:$O$44,MATCH(C54,Settings!$N$9:$N$44,0)))</f>
        <v/>
      </c>
      <c r="P54" s="36" t="str">
        <f t="shared" si="2"/>
        <v/>
      </c>
      <c r="Q54" s="13" t="str">
        <f t="shared" si="3"/>
        <v/>
      </c>
      <c r="R54" s="41" t="str">
        <f t="shared" si="4"/>
        <v/>
      </c>
      <c r="S54" s="7"/>
      <c r="T54" s="7"/>
      <c r="U54" s="7"/>
      <c r="V54" s="7"/>
      <c r="W54" s="7"/>
      <c r="X54" s="7"/>
      <c r="Y54" s="7"/>
      <c r="Z54" s="7"/>
      <c r="AA54" s="7"/>
      <c r="AB54" s="7"/>
      <c r="AC54" s="7"/>
      <c r="AD54" s="7"/>
      <c r="AE54" s="7"/>
      <c r="AF54" s="7"/>
      <c r="AG54" s="7"/>
      <c r="AH54" s="7"/>
      <c r="AI54" s="7"/>
      <c r="AJ54" s="7"/>
      <c r="AK54" s="7"/>
      <c r="AL54" s="7"/>
    </row>
    <row r="55" spans="1:38" ht="12.75" customHeight="1" x14ac:dyDescent="0.3">
      <c r="A55" s="7"/>
      <c r="B55" s="33">
        <f t="shared" si="0"/>
        <v>47</v>
      </c>
      <c r="C55" s="34"/>
      <c r="D55" s="136"/>
      <c r="E55" s="108"/>
      <c r="F55" s="108"/>
      <c r="G55" s="109"/>
      <c r="H55" s="35"/>
      <c r="I55" s="36" t="str">
        <f t="array" ref="I55">IF(H55="","",INDEX(Settings!$C$9:$C$12,MATCH(H55,Settings!$B$9:$B$12,0)))</f>
        <v/>
      </c>
      <c r="J55" s="37"/>
      <c r="K55" s="35"/>
      <c r="L55" s="38" t="str">
        <f t="array" ref="L55">IF(K55="","",INDEX(Settings!$R$9:$R$12,MATCH(K55,Settings!$Q$9:$Q$12,0)))</f>
        <v/>
      </c>
      <c r="M55" s="39" t="str">
        <f>IF(L55="","",'Risk &amp; Cont'!$R$9)</f>
        <v/>
      </c>
      <c r="N55" s="40" t="str">
        <f t="shared" si="1"/>
        <v/>
      </c>
      <c r="O55" s="38" t="str">
        <f t="array" ref="O55">IF(OR(C55="",L55=""),"",INDEX(Settings!$O$9:$O$44,MATCH(C55,Settings!$N$9:$N$44,0)))</f>
        <v/>
      </c>
      <c r="P55" s="36" t="str">
        <f t="shared" si="2"/>
        <v/>
      </c>
      <c r="Q55" s="13" t="str">
        <f t="shared" si="3"/>
        <v/>
      </c>
      <c r="R55" s="41" t="str">
        <f t="shared" si="4"/>
        <v/>
      </c>
      <c r="S55" s="7"/>
      <c r="T55" s="7"/>
      <c r="U55" s="7"/>
      <c r="V55" s="7"/>
      <c r="W55" s="7"/>
      <c r="X55" s="7"/>
      <c r="Y55" s="7"/>
      <c r="Z55" s="7"/>
      <c r="AA55" s="7"/>
      <c r="AB55" s="7"/>
      <c r="AC55" s="7"/>
      <c r="AD55" s="7"/>
      <c r="AE55" s="7"/>
      <c r="AF55" s="7"/>
      <c r="AG55" s="7"/>
      <c r="AH55" s="7"/>
      <c r="AI55" s="7"/>
      <c r="AJ55" s="7"/>
      <c r="AK55" s="7"/>
      <c r="AL55" s="7"/>
    </row>
    <row r="56" spans="1:38" ht="12.75" customHeight="1" x14ac:dyDescent="0.3">
      <c r="A56" s="7"/>
      <c r="B56" s="33">
        <f t="shared" si="0"/>
        <v>48</v>
      </c>
      <c r="C56" s="34"/>
      <c r="D56" s="136"/>
      <c r="E56" s="108"/>
      <c r="F56" s="108"/>
      <c r="G56" s="109"/>
      <c r="H56" s="35"/>
      <c r="I56" s="36" t="str">
        <f t="array" ref="I56">IF(H56="","",INDEX(Settings!$C$9:$C$12,MATCH(H56,Settings!$B$9:$B$12,0)))</f>
        <v/>
      </c>
      <c r="J56" s="37"/>
      <c r="K56" s="35"/>
      <c r="L56" s="38" t="str">
        <f t="array" ref="L56">IF(K56="","",INDEX(Settings!$R$9:$R$12,MATCH(K56,Settings!$Q$9:$Q$12,0)))</f>
        <v/>
      </c>
      <c r="M56" s="39" t="str">
        <f>IF(L56="","",'Risk &amp; Cont'!$R$9)</f>
        <v/>
      </c>
      <c r="N56" s="40" t="str">
        <f t="shared" si="1"/>
        <v/>
      </c>
      <c r="O56" s="38" t="str">
        <f t="array" ref="O56">IF(OR(C56="",L56=""),"",INDEX(Settings!$O$9:$O$44,MATCH(C56,Settings!$N$9:$N$44,0)))</f>
        <v/>
      </c>
      <c r="P56" s="36" t="str">
        <f t="shared" si="2"/>
        <v/>
      </c>
      <c r="Q56" s="13" t="str">
        <f t="shared" si="3"/>
        <v/>
      </c>
      <c r="R56" s="41" t="str">
        <f t="shared" si="4"/>
        <v/>
      </c>
      <c r="S56" s="7"/>
      <c r="T56" s="7"/>
      <c r="U56" s="7"/>
      <c r="V56" s="7"/>
      <c r="W56" s="7"/>
      <c r="X56" s="7"/>
      <c r="Y56" s="7"/>
      <c r="Z56" s="7"/>
      <c r="AA56" s="7"/>
      <c r="AB56" s="7"/>
      <c r="AC56" s="7"/>
      <c r="AD56" s="7"/>
      <c r="AE56" s="7"/>
      <c r="AF56" s="7"/>
      <c r="AG56" s="7"/>
      <c r="AH56" s="7"/>
      <c r="AI56" s="7"/>
      <c r="AJ56" s="7"/>
      <c r="AK56" s="7"/>
      <c r="AL56" s="7"/>
    </row>
    <row r="57" spans="1:38" ht="12.75" customHeight="1" x14ac:dyDescent="0.3">
      <c r="A57" s="7"/>
      <c r="B57" s="33">
        <f t="shared" si="0"/>
        <v>49</v>
      </c>
      <c r="C57" s="34"/>
      <c r="D57" s="136"/>
      <c r="E57" s="108"/>
      <c r="F57" s="108"/>
      <c r="G57" s="109"/>
      <c r="H57" s="35"/>
      <c r="I57" s="36" t="str">
        <f t="array" ref="I57">IF(H57="","",INDEX(Settings!$C$9:$C$12,MATCH(H57,Settings!$B$9:$B$12,0)))</f>
        <v/>
      </c>
      <c r="J57" s="37"/>
      <c r="K57" s="35"/>
      <c r="L57" s="38" t="str">
        <f t="array" ref="L57">IF(K57="","",INDEX(Settings!$R$9:$R$12,MATCH(K57,Settings!$Q$9:$Q$12,0)))</f>
        <v/>
      </c>
      <c r="M57" s="39" t="str">
        <f>IF(L57="","",'Risk &amp; Cont'!$R$9)</f>
        <v/>
      </c>
      <c r="N57" s="40" t="str">
        <f t="shared" si="1"/>
        <v/>
      </c>
      <c r="O57" s="38" t="str">
        <f t="array" ref="O57">IF(OR(C57="",L57=""),"",INDEX(Settings!$O$9:$O$44,MATCH(C57,Settings!$N$9:$N$44,0)))</f>
        <v/>
      </c>
      <c r="P57" s="36" t="str">
        <f t="shared" si="2"/>
        <v/>
      </c>
      <c r="Q57" s="13" t="str">
        <f t="shared" si="3"/>
        <v/>
      </c>
      <c r="R57" s="41" t="str">
        <f t="shared" si="4"/>
        <v/>
      </c>
      <c r="S57" s="7"/>
      <c r="T57" s="7"/>
      <c r="U57" s="7"/>
      <c r="V57" s="7"/>
      <c r="W57" s="7"/>
      <c r="X57" s="7"/>
      <c r="Y57" s="7"/>
      <c r="Z57" s="7"/>
      <c r="AA57" s="7"/>
      <c r="AB57" s="7"/>
      <c r="AC57" s="7"/>
      <c r="AD57" s="7"/>
      <c r="AE57" s="7"/>
      <c r="AF57" s="7"/>
      <c r="AG57" s="7"/>
      <c r="AH57" s="7"/>
      <c r="AI57" s="7"/>
      <c r="AJ57" s="7"/>
      <c r="AK57" s="7"/>
      <c r="AL57" s="7"/>
    </row>
    <row r="58" spans="1:38" ht="12.75" customHeight="1" x14ac:dyDescent="0.3">
      <c r="A58" s="7"/>
      <c r="B58" s="33">
        <f t="shared" si="0"/>
        <v>50</v>
      </c>
      <c r="C58" s="34"/>
      <c r="D58" s="136"/>
      <c r="E58" s="108"/>
      <c r="F58" s="108"/>
      <c r="G58" s="109"/>
      <c r="H58" s="35"/>
      <c r="I58" s="36" t="str">
        <f t="array" ref="I58">IF(H58="","",INDEX(Settings!$C$9:$C$12,MATCH(H58,Settings!$B$9:$B$12,0)))</f>
        <v/>
      </c>
      <c r="J58" s="37"/>
      <c r="K58" s="35"/>
      <c r="L58" s="38" t="str">
        <f t="array" ref="L58">IF(K58="","",INDEX(Settings!$R$9:$R$12,MATCH(K58,Settings!$Q$9:$Q$12,0)))</f>
        <v/>
      </c>
      <c r="M58" s="39" t="str">
        <f>IF(L58="","",'Risk &amp; Cont'!$R$9)</f>
        <v/>
      </c>
      <c r="N58" s="40" t="str">
        <f t="shared" si="1"/>
        <v/>
      </c>
      <c r="O58" s="38" t="str">
        <f t="array" ref="O58">IF(OR(C58="",L58=""),"",INDEX(Settings!$O$9:$O$44,MATCH(C58,Settings!$N$9:$N$44,0)))</f>
        <v/>
      </c>
      <c r="P58" s="36" t="str">
        <f t="shared" si="2"/>
        <v/>
      </c>
      <c r="Q58" s="13" t="str">
        <f t="shared" si="3"/>
        <v/>
      </c>
      <c r="R58" s="41" t="str">
        <f t="shared" si="4"/>
        <v/>
      </c>
      <c r="S58" s="7"/>
      <c r="T58" s="7"/>
      <c r="U58" s="7"/>
      <c r="V58" s="7"/>
      <c r="W58" s="7"/>
      <c r="X58" s="7"/>
      <c r="Y58" s="7"/>
      <c r="Z58" s="7"/>
      <c r="AA58" s="7"/>
      <c r="AB58" s="7"/>
      <c r="AC58" s="7"/>
      <c r="AD58" s="7"/>
      <c r="AE58" s="7"/>
      <c r="AF58" s="7"/>
      <c r="AG58" s="7"/>
      <c r="AH58" s="7"/>
      <c r="AI58" s="7"/>
      <c r="AJ58" s="7"/>
      <c r="AK58" s="7"/>
      <c r="AL58" s="7"/>
    </row>
    <row r="59" spans="1:38" ht="12.75" customHeight="1" x14ac:dyDescent="0.3">
      <c r="A59" s="7"/>
      <c r="B59" s="33">
        <f t="shared" si="0"/>
        <v>51</v>
      </c>
      <c r="C59" s="34"/>
      <c r="D59" s="136"/>
      <c r="E59" s="108"/>
      <c r="F59" s="108"/>
      <c r="G59" s="109"/>
      <c r="H59" s="35"/>
      <c r="I59" s="36" t="str">
        <f t="array" ref="I59">IF(H59="","",INDEX(Settings!$C$9:$C$12,MATCH(H59,Settings!$B$9:$B$12,0)))</f>
        <v/>
      </c>
      <c r="J59" s="37"/>
      <c r="K59" s="35"/>
      <c r="L59" s="38" t="str">
        <f t="array" ref="L59">IF(K59="","",INDEX(Settings!$R$9:$R$12,MATCH(K59,Settings!$Q$9:$Q$12,0)))</f>
        <v/>
      </c>
      <c r="M59" s="39" t="str">
        <f>IF(L59="","",'Risk &amp; Cont'!$R$9)</f>
        <v/>
      </c>
      <c r="N59" s="40" t="str">
        <f t="shared" si="1"/>
        <v/>
      </c>
      <c r="O59" s="38" t="str">
        <f t="array" ref="O59">IF(OR(C59="",L59=""),"",INDEX(Settings!$O$9:$O$44,MATCH(C59,Settings!$N$9:$N$44,0)))</f>
        <v/>
      </c>
      <c r="P59" s="36" t="str">
        <f t="shared" si="2"/>
        <v/>
      </c>
      <c r="Q59" s="13" t="str">
        <f t="shared" si="3"/>
        <v/>
      </c>
      <c r="R59" s="41" t="str">
        <f t="shared" si="4"/>
        <v/>
      </c>
      <c r="S59" s="7"/>
      <c r="T59" s="7"/>
      <c r="U59" s="7"/>
      <c r="V59" s="7"/>
      <c r="W59" s="7"/>
      <c r="X59" s="7"/>
      <c r="Y59" s="7"/>
      <c r="Z59" s="7"/>
      <c r="AA59" s="7"/>
      <c r="AB59" s="7"/>
      <c r="AC59" s="7"/>
      <c r="AD59" s="7"/>
      <c r="AE59" s="7"/>
      <c r="AF59" s="7"/>
      <c r="AG59" s="7"/>
      <c r="AH59" s="7"/>
      <c r="AI59" s="7"/>
      <c r="AJ59" s="7"/>
      <c r="AK59" s="7"/>
      <c r="AL59" s="7"/>
    </row>
    <row r="60" spans="1:38" ht="12.75" customHeight="1" x14ac:dyDescent="0.3">
      <c r="A60" s="7"/>
      <c r="B60" s="33">
        <f t="shared" si="0"/>
        <v>52</v>
      </c>
      <c r="C60" s="34"/>
      <c r="D60" s="136"/>
      <c r="E60" s="108"/>
      <c r="F60" s="108"/>
      <c r="G60" s="109"/>
      <c r="H60" s="35"/>
      <c r="I60" s="36" t="str">
        <f t="array" ref="I60">IF(H60="","",INDEX(Settings!$C$9:$C$12,MATCH(H60,Settings!$B$9:$B$12,0)))</f>
        <v/>
      </c>
      <c r="J60" s="37"/>
      <c r="K60" s="35"/>
      <c r="L60" s="38" t="str">
        <f t="array" ref="L60">IF(K60="","",INDEX(Settings!$R$9:$R$12,MATCH(K60,Settings!$Q$9:$Q$12,0)))</f>
        <v/>
      </c>
      <c r="M60" s="39" t="str">
        <f>IF(L60="","",'Risk &amp; Cont'!$R$9)</f>
        <v/>
      </c>
      <c r="N60" s="40" t="str">
        <f t="shared" si="1"/>
        <v/>
      </c>
      <c r="O60" s="38" t="str">
        <f t="array" ref="O60">IF(OR(C60="",L60=""),"",INDEX(Settings!$O$9:$O$44,MATCH(C60,Settings!$N$9:$N$44,0)))</f>
        <v/>
      </c>
      <c r="P60" s="36" t="str">
        <f t="shared" si="2"/>
        <v/>
      </c>
      <c r="Q60" s="13" t="str">
        <f t="shared" si="3"/>
        <v/>
      </c>
      <c r="R60" s="41" t="str">
        <f t="shared" si="4"/>
        <v/>
      </c>
      <c r="S60" s="7"/>
      <c r="T60" s="7"/>
      <c r="U60" s="7"/>
      <c r="V60" s="7"/>
      <c r="W60" s="7"/>
      <c r="X60" s="7"/>
      <c r="Y60" s="7"/>
      <c r="Z60" s="7"/>
      <c r="AA60" s="7"/>
      <c r="AB60" s="7"/>
      <c r="AC60" s="7"/>
      <c r="AD60" s="7"/>
      <c r="AE60" s="7"/>
      <c r="AF60" s="7"/>
      <c r="AG60" s="7"/>
      <c r="AH60" s="7"/>
      <c r="AI60" s="7"/>
      <c r="AJ60" s="7"/>
      <c r="AK60" s="7"/>
      <c r="AL60" s="7"/>
    </row>
    <row r="61" spans="1:38" ht="12.75" customHeight="1" x14ac:dyDescent="0.3">
      <c r="A61" s="7"/>
      <c r="B61" s="33">
        <f t="shared" si="0"/>
        <v>53</v>
      </c>
      <c r="C61" s="34"/>
      <c r="D61" s="136"/>
      <c r="E61" s="108"/>
      <c r="F61" s="108"/>
      <c r="G61" s="109"/>
      <c r="H61" s="35"/>
      <c r="I61" s="36" t="str">
        <f t="array" ref="I61">IF(H61="","",INDEX(Settings!$C$9:$C$12,MATCH(H61,Settings!$B$9:$B$12,0)))</f>
        <v/>
      </c>
      <c r="J61" s="37"/>
      <c r="K61" s="35"/>
      <c r="L61" s="38" t="str">
        <f t="array" ref="L61">IF(K61="","",INDEX(Settings!$R$9:$R$12,MATCH(K61,Settings!$Q$9:$Q$12,0)))</f>
        <v/>
      </c>
      <c r="M61" s="39" t="str">
        <f>IF(L61="","",'Risk &amp; Cont'!$R$9)</f>
        <v/>
      </c>
      <c r="N61" s="40" t="str">
        <f t="shared" si="1"/>
        <v/>
      </c>
      <c r="O61" s="38" t="str">
        <f t="array" ref="O61">IF(OR(C61="",L61=""),"",INDEX(Settings!$O$9:$O$44,MATCH(C61,Settings!$N$9:$N$44,0)))</f>
        <v/>
      </c>
      <c r="P61" s="36" t="str">
        <f t="shared" si="2"/>
        <v/>
      </c>
      <c r="Q61" s="13" t="str">
        <f t="shared" si="3"/>
        <v/>
      </c>
      <c r="R61" s="41" t="str">
        <f t="shared" si="4"/>
        <v/>
      </c>
      <c r="S61" s="7"/>
      <c r="T61" s="7"/>
      <c r="U61" s="7"/>
      <c r="V61" s="7"/>
      <c r="W61" s="7"/>
      <c r="X61" s="7"/>
      <c r="Y61" s="7"/>
      <c r="Z61" s="7"/>
      <c r="AA61" s="7"/>
      <c r="AB61" s="7"/>
      <c r="AC61" s="7"/>
      <c r="AD61" s="7"/>
      <c r="AE61" s="7"/>
      <c r="AF61" s="7"/>
      <c r="AG61" s="7"/>
      <c r="AH61" s="7"/>
      <c r="AI61" s="7"/>
      <c r="AJ61" s="7"/>
      <c r="AK61" s="7"/>
      <c r="AL61" s="7"/>
    </row>
    <row r="62" spans="1:38" ht="12.75" customHeight="1" x14ac:dyDescent="0.3">
      <c r="A62" s="7"/>
      <c r="B62" s="33">
        <f t="shared" si="0"/>
        <v>54</v>
      </c>
      <c r="C62" s="34"/>
      <c r="D62" s="136"/>
      <c r="E62" s="108"/>
      <c r="F62" s="108"/>
      <c r="G62" s="109"/>
      <c r="H62" s="35"/>
      <c r="I62" s="36" t="str">
        <f t="array" ref="I62">IF(H62="","",INDEX(Settings!$C$9:$C$12,MATCH(H62,Settings!$B$9:$B$12,0)))</f>
        <v/>
      </c>
      <c r="J62" s="37"/>
      <c r="K62" s="35"/>
      <c r="L62" s="38" t="str">
        <f t="array" ref="L62">IF(K62="","",INDEX(Settings!$R$9:$R$12,MATCH(K62,Settings!$Q$9:$Q$12,0)))</f>
        <v/>
      </c>
      <c r="M62" s="39" t="str">
        <f>IF(L62="","",'Risk &amp; Cont'!$R$9)</f>
        <v/>
      </c>
      <c r="N62" s="40" t="str">
        <f t="shared" si="1"/>
        <v/>
      </c>
      <c r="O62" s="38" t="str">
        <f t="array" ref="O62">IF(OR(C62="",L62=""),"",INDEX(Settings!$O$9:$O$44,MATCH(C62,Settings!$N$9:$N$44,0)))</f>
        <v/>
      </c>
      <c r="P62" s="36" t="str">
        <f t="shared" si="2"/>
        <v/>
      </c>
      <c r="Q62" s="13" t="str">
        <f t="shared" si="3"/>
        <v/>
      </c>
      <c r="R62" s="41" t="str">
        <f t="shared" si="4"/>
        <v/>
      </c>
      <c r="S62" s="7"/>
      <c r="T62" s="7"/>
      <c r="U62" s="7"/>
      <c r="V62" s="7"/>
      <c r="W62" s="7"/>
      <c r="X62" s="7"/>
      <c r="Y62" s="7"/>
      <c r="Z62" s="7"/>
      <c r="AA62" s="7"/>
      <c r="AB62" s="7"/>
      <c r="AC62" s="7"/>
      <c r="AD62" s="7"/>
      <c r="AE62" s="7"/>
      <c r="AF62" s="7"/>
      <c r="AG62" s="7"/>
      <c r="AH62" s="7"/>
      <c r="AI62" s="7"/>
      <c r="AJ62" s="7"/>
      <c r="AK62" s="7"/>
      <c r="AL62" s="7"/>
    </row>
    <row r="63" spans="1:38" ht="12.75" customHeight="1" x14ac:dyDescent="0.3">
      <c r="A63" s="7"/>
      <c r="B63" s="33">
        <f t="shared" si="0"/>
        <v>55</v>
      </c>
      <c r="C63" s="34"/>
      <c r="D63" s="136"/>
      <c r="E63" s="108"/>
      <c r="F63" s="108"/>
      <c r="G63" s="109"/>
      <c r="H63" s="35"/>
      <c r="I63" s="36" t="str">
        <f t="array" ref="I63">IF(H63="","",INDEX(Settings!$C$9:$C$12,MATCH(H63,Settings!$B$9:$B$12,0)))</f>
        <v/>
      </c>
      <c r="J63" s="37"/>
      <c r="K63" s="35"/>
      <c r="L63" s="38" t="str">
        <f t="array" ref="L63">IF(K63="","",INDEX(Settings!$R$9:$R$12,MATCH(K63,Settings!$Q$9:$Q$12,0)))</f>
        <v/>
      </c>
      <c r="M63" s="39" t="str">
        <f>IF(L63="","",'Risk &amp; Cont'!$R$9)</f>
        <v/>
      </c>
      <c r="N63" s="40" t="str">
        <f t="shared" si="1"/>
        <v/>
      </c>
      <c r="O63" s="38" t="str">
        <f t="array" ref="O63">IF(OR(C63="",L63=""),"",INDEX(Settings!$O$9:$O$44,MATCH(C63,Settings!$N$9:$N$44,0)))</f>
        <v/>
      </c>
      <c r="P63" s="36" t="str">
        <f t="shared" si="2"/>
        <v/>
      </c>
      <c r="Q63" s="13" t="str">
        <f t="shared" si="3"/>
        <v/>
      </c>
      <c r="R63" s="41" t="str">
        <f t="shared" si="4"/>
        <v/>
      </c>
      <c r="S63" s="7"/>
      <c r="T63" s="7"/>
      <c r="U63" s="7"/>
      <c r="V63" s="7"/>
      <c r="W63" s="7"/>
      <c r="X63" s="7"/>
      <c r="Y63" s="7"/>
      <c r="Z63" s="7"/>
      <c r="AA63" s="7"/>
      <c r="AB63" s="7"/>
      <c r="AC63" s="7"/>
      <c r="AD63" s="7"/>
      <c r="AE63" s="7"/>
      <c r="AF63" s="7"/>
      <c r="AG63" s="7"/>
      <c r="AH63" s="7"/>
      <c r="AI63" s="7"/>
      <c r="AJ63" s="7"/>
      <c r="AK63" s="7"/>
      <c r="AL63" s="7"/>
    </row>
    <row r="64" spans="1:38" ht="12.75" customHeight="1" x14ac:dyDescent="0.3">
      <c r="A64" s="7"/>
      <c r="B64" s="33">
        <f t="shared" si="0"/>
        <v>56</v>
      </c>
      <c r="C64" s="34"/>
      <c r="D64" s="136"/>
      <c r="E64" s="108"/>
      <c r="F64" s="108"/>
      <c r="G64" s="109"/>
      <c r="H64" s="35"/>
      <c r="I64" s="36" t="str">
        <f t="array" ref="I64">IF(H64="","",INDEX(Settings!$C$9:$C$12,MATCH(H64,Settings!$B$9:$B$12,0)))</f>
        <v/>
      </c>
      <c r="J64" s="37"/>
      <c r="K64" s="35"/>
      <c r="L64" s="38" t="str">
        <f t="array" ref="L64">IF(K64="","",INDEX(Settings!$R$9:$R$12,MATCH(K64,Settings!$Q$9:$Q$12,0)))</f>
        <v/>
      </c>
      <c r="M64" s="39" t="str">
        <f>IF(L64="","",'Risk &amp; Cont'!$R$9)</f>
        <v/>
      </c>
      <c r="N64" s="40" t="str">
        <f t="shared" si="1"/>
        <v/>
      </c>
      <c r="O64" s="38" t="str">
        <f t="array" ref="O64">IF(OR(C64="",L64=""),"",INDEX(Settings!$O$9:$O$44,MATCH(C64,Settings!$N$9:$N$44,0)))</f>
        <v/>
      </c>
      <c r="P64" s="36" t="str">
        <f t="shared" si="2"/>
        <v/>
      </c>
      <c r="Q64" s="13" t="str">
        <f t="shared" si="3"/>
        <v/>
      </c>
      <c r="R64" s="41" t="str">
        <f t="shared" si="4"/>
        <v/>
      </c>
      <c r="S64" s="7"/>
      <c r="T64" s="7"/>
      <c r="U64" s="7"/>
      <c r="V64" s="7"/>
      <c r="W64" s="7"/>
      <c r="X64" s="7"/>
      <c r="Y64" s="7"/>
      <c r="Z64" s="7"/>
      <c r="AA64" s="7"/>
      <c r="AB64" s="7"/>
      <c r="AC64" s="7"/>
      <c r="AD64" s="7"/>
      <c r="AE64" s="7"/>
      <c r="AF64" s="7"/>
      <c r="AG64" s="7"/>
      <c r="AH64" s="7"/>
      <c r="AI64" s="7"/>
      <c r="AJ64" s="7"/>
      <c r="AK64" s="7"/>
      <c r="AL64" s="7"/>
    </row>
    <row r="65" spans="1:38" ht="12.75" customHeight="1" x14ac:dyDescent="0.3">
      <c r="A65" s="7"/>
      <c r="B65" s="33">
        <f t="shared" si="0"/>
        <v>57</v>
      </c>
      <c r="C65" s="34"/>
      <c r="D65" s="136"/>
      <c r="E65" s="108"/>
      <c r="F65" s="108"/>
      <c r="G65" s="109"/>
      <c r="H65" s="35"/>
      <c r="I65" s="36" t="str">
        <f t="array" ref="I65">IF(H65="","",INDEX(Settings!$C$9:$C$12,MATCH(H65,Settings!$B$9:$B$12,0)))</f>
        <v/>
      </c>
      <c r="J65" s="37"/>
      <c r="K65" s="35"/>
      <c r="L65" s="38" t="str">
        <f t="array" ref="L65">IF(K65="","",INDEX(Settings!$R$9:$R$12,MATCH(K65,Settings!$Q$9:$Q$12,0)))</f>
        <v/>
      </c>
      <c r="M65" s="39" t="str">
        <f>IF(L65="","",'Risk &amp; Cont'!$R$9)</f>
        <v/>
      </c>
      <c r="N65" s="40" t="str">
        <f t="shared" si="1"/>
        <v/>
      </c>
      <c r="O65" s="38" t="str">
        <f t="array" ref="O65">IF(OR(C65="",L65=""),"",INDEX(Settings!$O$9:$O$44,MATCH(C65,Settings!$N$9:$N$44,0)))</f>
        <v/>
      </c>
      <c r="P65" s="36" t="str">
        <f t="shared" si="2"/>
        <v/>
      </c>
      <c r="Q65" s="13" t="str">
        <f t="shared" si="3"/>
        <v/>
      </c>
      <c r="R65" s="41" t="str">
        <f t="shared" si="4"/>
        <v/>
      </c>
      <c r="S65" s="7"/>
      <c r="T65" s="7"/>
      <c r="U65" s="7"/>
      <c r="V65" s="7"/>
      <c r="W65" s="7"/>
      <c r="X65" s="7"/>
      <c r="Y65" s="7"/>
      <c r="Z65" s="7"/>
      <c r="AA65" s="7"/>
      <c r="AB65" s="7"/>
      <c r="AC65" s="7"/>
      <c r="AD65" s="7"/>
      <c r="AE65" s="7"/>
      <c r="AF65" s="7"/>
      <c r="AG65" s="7"/>
      <c r="AH65" s="7"/>
      <c r="AI65" s="7"/>
      <c r="AJ65" s="7"/>
      <c r="AK65" s="7"/>
      <c r="AL65" s="7"/>
    </row>
    <row r="66" spans="1:38" ht="12.75" customHeight="1" x14ac:dyDescent="0.3">
      <c r="A66" s="7"/>
      <c r="B66" s="33">
        <f t="shared" si="0"/>
        <v>58</v>
      </c>
      <c r="C66" s="34"/>
      <c r="D66" s="136"/>
      <c r="E66" s="108"/>
      <c r="F66" s="108"/>
      <c r="G66" s="109"/>
      <c r="H66" s="35"/>
      <c r="I66" s="36" t="str">
        <f t="array" ref="I66">IF(H66="","",INDEX(Settings!$C$9:$C$12,MATCH(H66,Settings!$B$9:$B$12,0)))</f>
        <v/>
      </c>
      <c r="J66" s="37"/>
      <c r="K66" s="35"/>
      <c r="L66" s="38" t="str">
        <f t="array" ref="L66">IF(K66="","",INDEX(Settings!$R$9:$R$12,MATCH(K66,Settings!$Q$9:$Q$12,0)))</f>
        <v/>
      </c>
      <c r="M66" s="39" t="str">
        <f>IF(L66="","",'Risk &amp; Cont'!$R$9)</f>
        <v/>
      </c>
      <c r="N66" s="40" t="str">
        <f t="shared" si="1"/>
        <v/>
      </c>
      <c r="O66" s="38" t="str">
        <f t="array" ref="O66">IF(OR(C66="",L66=""),"",INDEX(Settings!$O$9:$O$44,MATCH(C66,Settings!$N$9:$N$44,0)))</f>
        <v/>
      </c>
      <c r="P66" s="36" t="str">
        <f t="shared" si="2"/>
        <v/>
      </c>
      <c r="Q66" s="13" t="str">
        <f t="shared" si="3"/>
        <v/>
      </c>
      <c r="R66" s="41" t="str">
        <f t="shared" si="4"/>
        <v/>
      </c>
      <c r="S66" s="7"/>
      <c r="T66" s="7"/>
      <c r="U66" s="7"/>
      <c r="V66" s="7"/>
      <c r="W66" s="7"/>
      <c r="X66" s="7"/>
      <c r="Y66" s="7"/>
      <c r="Z66" s="7"/>
      <c r="AA66" s="7"/>
      <c r="AB66" s="7"/>
      <c r="AC66" s="7"/>
      <c r="AD66" s="7"/>
      <c r="AE66" s="7"/>
      <c r="AF66" s="7"/>
      <c r="AG66" s="7"/>
      <c r="AH66" s="7"/>
      <c r="AI66" s="7"/>
      <c r="AJ66" s="7"/>
      <c r="AK66" s="7"/>
      <c r="AL66" s="7"/>
    </row>
    <row r="67" spans="1:38" ht="12.75" customHeight="1" x14ac:dyDescent="0.3">
      <c r="A67" s="7"/>
      <c r="B67" s="33">
        <f t="shared" si="0"/>
        <v>59</v>
      </c>
      <c r="C67" s="34"/>
      <c r="D67" s="136"/>
      <c r="E67" s="108"/>
      <c r="F67" s="108"/>
      <c r="G67" s="109"/>
      <c r="H67" s="35"/>
      <c r="I67" s="36" t="str">
        <f t="array" ref="I67">IF(H67="","",INDEX(Settings!$C$9:$C$12,MATCH(H67,Settings!$B$9:$B$12,0)))</f>
        <v/>
      </c>
      <c r="J67" s="37"/>
      <c r="K67" s="35"/>
      <c r="L67" s="38" t="str">
        <f t="array" ref="L67">IF(K67="","",INDEX(Settings!$R$9:$R$12,MATCH(K67,Settings!$Q$9:$Q$12,0)))</f>
        <v/>
      </c>
      <c r="M67" s="39" t="str">
        <f>IF(L67="","",'Risk &amp; Cont'!$R$9)</f>
        <v/>
      </c>
      <c r="N67" s="40" t="str">
        <f t="shared" si="1"/>
        <v/>
      </c>
      <c r="O67" s="38" t="str">
        <f t="array" ref="O67">IF(OR(C67="",L67=""),"",INDEX(Settings!$O$9:$O$44,MATCH(C67,Settings!$N$9:$N$44,0)))</f>
        <v/>
      </c>
      <c r="P67" s="36" t="str">
        <f t="shared" si="2"/>
        <v/>
      </c>
      <c r="Q67" s="13" t="str">
        <f t="shared" si="3"/>
        <v/>
      </c>
      <c r="R67" s="41" t="str">
        <f t="shared" si="4"/>
        <v/>
      </c>
      <c r="S67" s="7"/>
      <c r="T67" s="7"/>
      <c r="U67" s="7"/>
      <c r="V67" s="7"/>
      <c r="W67" s="7"/>
      <c r="X67" s="7"/>
      <c r="Y67" s="7"/>
      <c r="Z67" s="7"/>
      <c r="AA67" s="7"/>
      <c r="AB67" s="7"/>
      <c r="AC67" s="7"/>
      <c r="AD67" s="7"/>
      <c r="AE67" s="7"/>
      <c r="AF67" s="7"/>
      <c r="AG67" s="7"/>
      <c r="AH67" s="7"/>
      <c r="AI67" s="7"/>
      <c r="AJ67" s="7"/>
      <c r="AK67" s="7"/>
      <c r="AL67" s="7"/>
    </row>
    <row r="68" spans="1:38" ht="12.75" customHeight="1" x14ac:dyDescent="0.3">
      <c r="A68" s="7"/>
      <c r="B68" s="33">
        <f t="shared" si="0"/>
        <v>60</v>
      </c>
      <c r="C68" s="34"/>
      <c r="D68" s="136"/>
      <c r="E68" s="108"/>
      <c r="F68" s="108"/>
      <c r="G68" s="109"/>
      <c r="H68" s="35"/>
      <c r="I68" s="36" t="str">
        <f t="array" ref="I68">IF(H68="","",INDEX(Settings!$C$9:$C$12,MATCH(H68,Settings!$B$9:$B$12,0)))</f>
        <v/>
      </c>
      <c r="J68" s="37"/>
      <c r="K68" s="35"/>
      <c r="L68" s="38" t="str">
        <f t="array" ref="L68">IF(K68="","",INDEX(Settings!$R$9:$R$12,MATCH(K68,Settings!$Q$9:$Q$12,0)))</f>
        <v/>
      </c>
      <c r="M68" s="39" t="str">
        <f>IF(L68="","",'Risk &amp; Cont'!$R$9)</f>
        <v/>
      </c>
      <c r="N68" s="40" t="str">
        <f t="shared" si="1"/>
        <v/>
      </c>
      <c r="O68" s="38" t="str">
        <f t="array" ref="O68">IF(OR(C68="",L68=""),"",INDEX(Settings!$O$9:$O$44,MATCH(C68,Settings!$N$9:$N$44,0)))</f>
        <v/>
      </c>
      <c r="P68" s="36" t="str">
        <f t="shared" si="2"/>
        <v/>
      </c>
      <c r="Q68" s="13" t="str">
        <f t="shared" si="3"/>
        <v/>
      </c>
      <c r="R68" s="41" t="str">
        <f t="shared" si="4"/>
        <v/>
      </c>
      <c r="S68" s="7"/>
      <c r="T68" s="7"/>
      <c r="U68" s="7"/>
      <c r="V68" s="7"/>
      <c r="W68" s="7"/>
      <c r="X68" s="7"/>
      <c r="Y68" s="7"/>
      <c r="Z68" s="7"/>
      <c r="AA68" s="7"/>
      <c r="AB68" s="7"/>
      <c r="AC68" s="7"/>
      <c r="AD68" s="7"/>
      <c r="AE68" s="7"/>
      <c r="AF68" s="7"/>
      <c r="AG68" s="7"/>
      <c r="AH68" s="7"/>
      <c r="AI68" s="7"/>
      <c r="AJ68" s="7"/>
      <c r="AK68" s="7"/>
      <c r="AL68" s="7"/>
    </row>
    <row r="69" spans="1:38" ht="12.75" customHeight="1" x14ac:dyDescent="0.3">
      <c r="A69" s="7"/>
      <c r="B69" s="33">
        <f t="shared" si="0"/>
        <v>61</v>
      </c>
      <c r="C69" s="34"/>
      <c r="D69" s="136"/>
      <c r="E69" s="108"/>
      <c r="F69" s="108"/>
      <c r="G69" s="109"/>
      <c r="H69" s="35"/>
      <c r="I69" s="36" t="str">
        <f t="array" ref="I69">IF(H69="","",INDEX(Settings!$C$9:$C$12,MATCH(H69,Settings!$B$9:$B$12,0)))</f>
        <v/>
      </c>
      <c r="J69" s="37"/>
      <c r="K69" s="35"/>
      <c r="L69" s="38" t="str">
        <f t="array" ref="L69">IF(K69="","",INDEX(Settings!$R$9:$R$12,MATCH(K69,Settings!$Q$9:$Q$12,0)))</f>
        <v/>
      </c>
      <c r="M69" s="39" t="str">
        <f>IF(L69="","",'Risk &amp; Cont'!$R$9)</f>
        <v/>
      </c>
      <c r="N69" s="40" t="str">
        <f t="shared" si="1"/>
        <v/>
      </c>
      <c r="O69" s="38" t="str">
        <f t="array" ref="O69">IF(OR(C69="",L69=""),"",INDEX(Settings!$O$9:$O$44,MATCH(C69,Settings!$N$9:$N$44,0)))</f>
        <v/>
      </c>
      <c r="P69" s="36" t="str">
        <f t="shared" si="2"/>
        <v/>
      </c>
      <c r="Q69" s="13" t="str">
        <f t="shared" si="3"/>
        <v/>
      </c>
      <c r="R69" s="41" t="str">
        <f t="shared" si="4"/>
        <v/>
      </c>
      <c r="S69" s="7"/>
      <c r="T69" s="7"/>
      <c r="U69" s="7"/>
      <c r="V69" s="7"/>
      <c r="W69" s="7"/>
      <c r="X69" s="7"/>
      <c r="Y69" s="7"/>
      <c r="Z69" s="7"/>
      <c r="AA69" s="7"/>
      <c r="AB69" s="7"/>
      <c r="AC69" s="7"/>
      <c r="AD69" s="7"/>
      <c r="AE69" s="7"/>
      <c r="AF69" s="7"/>
      <c r="AG69" s="7"/>
      <c r="AH69" s="7"/>
      <c r="AI69" s="7"/>
      <c r="AJ69" s="7"/>
      <c r="AK69" s="7"/>
      <c r="AL69" s="7"/>
    </row>
    <row r="70" spans="1:38" ht="12.75" customHeight="1" x14ac:dyDescent="0.3">
      <c r="A70" s="7"/>
      <c r="B70" s="33">
        <f t="shared" si="0"/>
        <v>62</v>
      </c>
      <c r="C70" s="34"/>
      <c r="D70" s="136"/>
      <c r="E70" s="108"/>
      <c r="F70" s="108"/>
      <c r="G70" s="109"/>
      <c r="H70" s="35"/>
      <c r="I70" s="36" t="str">
        <f t="array" ref="I70">IF(H70="","",INDEX(Settings!$C$9:$C$12,MATCH(H70,Settings!$B$9:$B$12,0)))</f>
        <v/>
      </c>
      <c r="J70" s="37"/>
      <c r="K70" s="35"/>
      <c r="L70" s="38" t="str">
        <f t="array" ref="L70">IF(K70="","",INDEX(Settings!$R$9:$R$12,MATCH(K70,Settings!$Q$9:$Q$12,0)))</f>
        <v/>
      </c>
      <c r="M70" s="39" t="str">
        <f>IF(L70="","",'Risk &amp; Cont'!$R$9)</f>
        <v/>
      </c>
      <c r="N70" s="40" t="str">
        <f t="shared" si="1"/>
        <v/>
      </c>
      <c r="O70" s="38" t="str">
        <f t="array" ref="O70">IF(OR(C70="",L70=""),"",INDEX(Settings!$O$9:$O$44,MATCH(C70,Settings!$N$9:$N$44,0)))</f>
        <v/>
      </c>
      <c r="P70" s="36" t="str">
        <f t="shared" si="2"/>
        <v/>
      </c>
      <c r="Q70" s="13" t="str">
        <f t="shared" si="3"/>
        <v/>
      </c>
      <c r="R70" s="41" t="str">
        <f t="shared" si="4"/>
        <v/>
      </c>
      <c r="S70" s="7"/>
      <c r="T70" s="7"/>
      <c r="U70" s="7"/>
      <c r="V70" s="7"/>
      <c r="W70" s="7"/>
      <c r="X70" s="7"/>
      <c r="Y70" s="7"/>
      <c r="Z70" s="7"/>
      <c r="AA70" s="7"/>
      <c r="AB70" s="7"/>
      <c r="AC70" s="7"/>
      <c r="AD70" s="7"/>
      <c r="AE70" s="7"/>
      <c r="AF70" s="7"/>
      <c r="AG70" s="7"/>
      <c r="AH70" s="7"/>
      <c r="AI70" s="7"/>
      <c r="AJ70" s="7"/>
      <c r="AK70" s="7"/>
      <c r="AL70" s="7"/>
    </row>
    <row r="71" spans="1:38" ht="12.75" customHeight="1" x14ac:dyDescent="0.3">
      <c r="A71" s="7"/>
      <c r="B71" s="33">
        <f t="shared" si="0"/>
        <v>63</v>
      </c>
      <c r="C71" s="34"/>
      <c r="D71" s="136"/>
      <c r="E71" s="108"/>
      <c r="F71" s="108"/>
      <c r="G71" s="109"/>
      <c r="H71" s="35"/>
      <c r="I71" s="36" t="str">
        <f t="array" ref="I71">IF(H71="","",INDEX(Settings!$C$9:$C$12,MATCH(H71,Settings!$B$9:$B$12,0)))</f>
        <v/>
      </c>
      <c r="J71" s="37"/>
      <c r="K71" s="35"/>
      <c r="L71" s="38" t="str">
        <f t="array" ref="L71">IF(K71="","",INDEX(Settings!$R$9:$R$12,MATCH(K71,Settings!$Q$9:$Q$12,0)))</f>
        <v/>
      </c>
      <c r="M71" s="39" t="str">
        <f>IF(L71="","",'Risk &amp; Cont'!$R$9)</f>
        <v/>
      </c>
      <c r="N71" s="40" t="str">
        <f t="shared" si="1"/>
        <v/>
      </c>
      <c r="O71" s="38" t="str">
        <f t="array" ref="O71">IF(OR(C71="",L71=""),"",INDEX(Settings!$O$9:$O$44,MATCH(C71,Settings!$N$9:$N$44,0)))</f>
        <v/>
      </c>
      <c r="P71" s="36" t="str">
        <f t="shared" si="2"/>
        <v/>
      </c>
      <c r="Q71" s="13" t="str">
        <f t="shared" si="3"/>
        <v/>
      </c>
      <c r="R71" s="41" t="str">
        <f t="shared" si="4"/>
        <v/>
      </c>
      <c r="S71" s="7"/>
      <c r="T71" s="7"/>
      <c r="U71" s="7"/>
      <c r="V71" s="7"/>
      <c r="W71" s="7"/>
      <c r="X71" s="7"/>
      <c r="Y71" s="7"/>
      <c r="Z71" s="7"/>
      <c r="AA71" s="7"/>
      <c r="AB71" s="7"/>
      <c r="AC71" s="7"/>
      <c r="AD71" s="7"/>
      <c r="AE71" s="7"/>
      <c r="AF71" s="7"/>
      <c r="AG71" s="7"/>
      <c r="AH71" s="7"/>
      <c r="AI71" s="7"/>
      <c r="AJ71" s="7"/>
      <c r="AK71" s="7"/>
      <c r="AL71" s="7"/>
    </row>
    <row r="72" spans="1:38" ht="12.75" customHeight="1" x14ac:dyDescent="0.3">
      <c r="A72" s="7"/>
      <c r="B72" s="33">
        <f t="shared" si="0"/>
        <v>64</v>
      </c>
      <c r="C72" s="34"/>
      <c r="D72" s="136"/>
      <c r="E72" s="108"/>
      <c r="F72" s="108"/>
      <c r="G72" s="109"/>
      <c r="H72" s="35"/>
      <c r="I72" s="36" t="str">
        <f t="array" ref="I72">IF(H72="","",INDEX(Settings!$C$9:$C$12,MATCH(H72,Settings!$B$9:$B$12,0)))</f>
        <v/>
      </c>
      <c r="J72" s="37"/>
      <c r="K72" s="35"/>
      <c r="L72" s="38" t="str">
        <f t="array" ref="L72">IF(K72="","",INDEX(Settings!$R$9:$R$12,MATCH(K72,Settings!$Q$9:$Q$12,0)))</f>
        <v/>
      </c>
      <c r="M72" s="39" t="str">
        <f>IF(L72="","",'Risk &amp; Cont'!$R$9)</f>
        <v/>
      </c>
      <c r="N72" s="40" t="str">
        <f t="shared" si="1"/>
        <v/>
      </c>
      <c r="O72" s="38" t="str">
        <f t="array" ref="O72">IF(OR(C72="",L72=""),"",INDEX(Settings!$O$9:$O$44,MATCH(C72,Settings!$N$9:$N$44,0)))</f>
        <v/>
      </c>
      <c r="P72" s="36" t="str">
        <f t="shared" si="2"/>
        <v/>
      </c>
      <c r="Q72" s="13" t="str">
        <f t="shared" si="3"/>
        <v/>
      </c>
      <c r="R72" s="41" t="str">
        <f t="shared" si="4"/>
        <v/>
      </c>
      <c r="S72" s="7"/>
      <c r="T72" s="7"/>
      <c r="U72" s="7"/>
      <c r="V72" s="7"/>
      <c r="W72" s="7"/>
      <c r="X72" s="7"/>
      <c r="Y72" s="7"/>
      <c r="Z72" s="7"/>
      <c r="AA72" s="7"/>
      <c r="AB72" s="7"/>
      <c r="AC72" s="7"/>
      <c r="AD72" s="7"/>
      <c r="AE72" s="7"/>
      <c r="AF72" s="7"/>
      <c r="AG72" s="7"/>
      <c r="AH72" s="7"/>
      <c r="AI72" s="7"/>
      <c r="AJ72" s="7"/>
      <c r="AK72" s="7"/>
      <c r="AL72" s="7"/>
    </row>
    <row r="73" spans="1:38" ht="12.75" customHeight="1" x14ac:dyDescent="0.3">
      <c r="A73" s="7"/>
      <c r="B73" s="33">
        <f t="shared" si="0"/>
        <v>65</v>
      </c>
      <c r="C73" s="34"/>
      <c r="D73" s="136"/>
      <c r="E73" s="108"/>
      <c r="F73" s="108"/>
      <c r="G73" s="109"/>
      <c r="H73" s="35"/>
      <c r="I73" s="36" t="str">
        <f t="array" ref="I73">IF(H73="","",INDEX(Settings!$C$9:$C$12,MATCH(H73,Settings!$B$9:$B$12,0)))</f>
        <v/>
      </c>
      <c r="J73" s="37"/>
      <c r="K73" s="35"/>
      <c r="L73" s="38" t="str">
        <f t="array" ref="L73">IF(K73="","",INDEX(Settings!$R$9:$R$12,MATCH(K73,Settings!$Q$9:$Q$12,0)))</f>
        <v/>
      </c>
      <c r="M73" s="39" t="str">
        <f>IF(L73="","",'Risk &amp; Cont'!$R$9)</f>
        <v/>
      </c>
      <c r="N73" s="40" t="str">
        <f t="shared" si="1"/>
        <v/>
      </c>
      <c r="O73" s="38" t="str">
        <f t="array" ref="O73">IF(OR(C73="",L73=""),"",INDEX(Settings!$O$9:$O$44,MATCH(C73,Settings!$N$9:$N$44,0)))</f>
        <v/>
      </c>
      <c r="P73" s="36" t="str">
        <f t="shared" si="2"/>
        <v/>
      </c>
      <c r="Q73" s="13" t="str">
        <f t="shared" si="3"/>
        <v/>
      </c>
      <c r="R73" s="41" t="str">
        <f t="shared" si="4"/>
        <v/>
      </c>
      <c r="S73" s="7"/>
      <c r="T73" s="7"/>
      <c r="U73" s="7"/>
      <c r="V73" s="7"/>
      <c r="W73" s="7"/>
      <c r="X73" s="7"/>
      <c r="Y73" s="7"/>
      <c r="Z73" s="7"/>
      <c r="AA73" s="7"/>
      <c r="AB73" s="7"/>
      <c r="AC73" s="7"/>
      <c r="AD73" s="7"/>
      <c r="AE73" s="7"/>
      <c r="AF73" s="7"/>
      <c r="AG73" s="7"/>
      <c r="AH73" s="7"/>
      <c r="AI73" s="7"/>
      <c r="AJ73" s="7"/>
      <c r="AK73" s="7"/>
      <c r="AL73" s="7"/>
    </row>
    <row r="74" spans="1:38" ht="12.75" customHeight="1" x14ac:dyDescent="0.3">
      <c r="A74" s="7"/>
      <c r="B74" s="33">
        <f t="shared" si="0"/>
        <v>66</v>
      </c>
      <c r="C74" s="34"/>
      <c r="D74" s="136"/>
      <c r="E74" s="108"/>
      <c r="F74" s="108"/>
      <c r="G74" s="109"/>
      <c r="H74" s="35"/>
      <c r="I74" s="36" t="str">
        <f t="array" ref="I74">IF(H74="","",INDEX(Settings!$C$9:$C$12,MATCH(H74,Settings!$B$9:$B$12,0)))</f>
        <v/>
      </c>
      <c r="J74" s="37"/>
      <c r="K74" s="35"/>
      <c r="L74" s="38" t="str">
        <f t="array" ref="L74">IF(K74="","",INDEX(Settings!$R$9:$R$12,MATCH(K74,Settings!$Q$9:$Q$12,0)))</f>
        <v/>
      </c>
      <c r="M74" s="39" t="str">
        <f>IF(L74="","",'Risk &amp; Cont'!$R$9)</f>
        <v/>
      </c>
      <c r="N74" s="40" t="str">
        <f t="shared" si="1"/>
        <v/>
      </c>
      <c r="O74" s="38" t="str">
        <f t="array" ref="O74">IF(OR(C74="",L74=""),"",INDEX(Settings!$O$9:$O$44,MATCH(C74,Settings!$N$9:$N$44,0)))</f>
        <v/>
      </c>
      <c r="P74" s="36" t="str">
        <f t="shared" si="2"/>
        <v/>
      </c>
      <c r="Q74" s="13" t="str">
        <f t="shared" si="3"/>
        <v/>
      </c>
      <c r="R74" s="41" t="str">
        <f t="shared" si="4"/>
        <v/>
      </c>
      <c r="S74" s="7"/>
      <c r="T74" s="7"/>
      <c r="U74" s="7"/>
      <c r="V74" s="7"/>
      <c r="W74" s="7"/>
      <c r="X74" s="7"/>
      <c r="Y74" s="7"/>
      <c r="Z74" s="7"/>
      <c r="AA74" s="7"/>
      <c r="AB74" s="7"/>
      <c r="AC74" s="7"/>
      <c r="AD74" s="7"/>
      <c r="AE74" s="7"/>
      <c r="AF74" s="7"/>
      <c r="AG74" s="7"/>
      <c r="AH74" s="7"/>
      <c r="AI74" s="7"/>
      <c r="AJ74" s="7"/>
      <c r="AK74" s="7"/>
      <c r="AL74" s="7"/>
    </row>
    <row r="75" spans="1:38" ht="12.75" customHeight="1" x14ac:dyDescent="0.3">
      <c r="A75" s="7"/>
      <c r="B75" s="33">
        <f t="shared" si="0"/>
        <v>67</v>
      </c>
      <c r="C75" s="34"/>
      <c r="D75" s="136"/>
      <c r="E75" s="108"/>
      <c r="F75" s="108"/>
      <c r="G75" s="109"/>
      <c r="H75" s="35"/>
      <c r="I75" s="36" t="str">
        <f t="array" ref="I75">IF(H75="","",INDEX(Settings!$C$9:$C$12,MATCH(H75,Settings!$B$9:$B$12,0)))</f>
        <v/>
      </c>
      <c r="J75" s="37"/>
      <c r="K75" s="35"/>
      <c r="L75" s="38" t="str">
        <f t="array" ref="L75">IF(K75="","",INDEX(Settings!$R$9:$R$12,MATCH(K75,Settings!$Q$9:$Q$12,0)))</f>
        <v/>
      </c>
      <c r="M75" s="39" t="str">
        <f>IF(L75="","",'Risk &amp; Cont'!$R$9)</f>
        <v/>
      </c>
      <c r="N75" s="40" t="str">
        <f t="shared" si="1"/>
        <v/>
      </c>
      <c r="O75" s="38" t="str">
        <f t="array" ref="O75">IF(OR(C75="",L75=""),"",INDEX(Settings!$O$9:$O$44,MATCH(C75,Settings!$N$9:$N$44,0)))</f>
        <v/>
      </c>
      <c r="P75" s="36" t="str">
        <f t="shared" si="2"/>
        <v/>
      </c>
      <c r="Q75" s="13" t="str">
        <f t="shared" si="3"/>
        <v/>
      </c>
      <c r="R75" s="41" t="str">
        <f t="shared" si="4"/>
        <v/>
      </c>
      <c r="S75" s="7"/>
      <c r="T75" s="7"/>
      <c r="U75" s="7"/>
      <c r="V75" s="7"/>
      <c r="W75" s="7"/>
      <c r="X75" s="7"/>
      <c r="Y75" s="7"/>
      <c r="Z75" s="7"/>
      <c r="AA75" s="7"/>
      <c r="AB75" s="7"/>
      <c r="AC75" s="7"/>
      <c r="AD75" s="7"/>
      <c r="AE75" s="7"/>
      <c r="AF75" s="7"/>
      <c r="AG75" s="7"/>
      <c r="AH75" s="7"/>
      <c r="AI75" s="7"/>
      <c r="AJ75" s="7"/>
      <c r="AK75" s="7"/>
      <c r="AL75" s="7"/>
    </row>
    <row r="76" spans="1:38" ht="12.75" customHeight="1" x14ac:dyDescent="0.3">
      <c r="A76" s="7"/>
      <c r="B76" s="33">
        <f t="shared" si="0"/>
        <v>68</v>
      </c>
      <c r="C76" s="34"/>
      <c r="D76" s="136"/>
      <c r="E76" s="108"/>
      <c r="F76" s="108"/>
      <c r="G76" s="109"/>
      <c r="H76" s="35"/>
      <c r="I76" s="36" t="str">
        <f t="array" ref="I76">IF(H76="","",INDEX(Settings!$C$9:$C$12,MATCH(H76,Settings!$B$9:$B$12,0)))</f>
        <v/>
      </c>
      <c r="J76" s="37"/>
      <c r="K76" s="35"/>
      <c r="L76" s="38" t="str">
        <f t="array" ref="L76">IF(K76="","",INDEX(Settings!$R$9:$R$12,MATCH(K76,Settings!$Q$9:$Q$12,0)))</f>
        <v/>
      </c>
      <c r="M76" s="39" t="str">
        <f>IF(L76="","",'Risk &amp; Cont'!$R$9)</f>
        <v/>
      </c>
      <c r="N76" s="40" t="str">
        <f t="shared" si="1"/>
        <v/>
      </c>
      <c r="O76" s="38" t="str">
        <f t="array" ref="O76">IF(OR(C76="",L76=""),"",INDEX(Settings!$O$9:$O$44,MATCH(C76,Settings!$N$9:$N$44,0)))</f>
        <v/>
      </c>
      <c r="P76" s="36" t="str">
        <f t="shared" si="2"/>
        <v/>
      </c>
      <c r="Q76" s="13" t="str">
        <f t="shared" si="3"/>
        <v/>
      </c>
      <c r="R76" s="41" t="str">
        <f t="shared" si="4"/>
        <v/>
      </c>
      <c r="S76" s="7"/>
      <c r="T76" s="7"/>
      <c r="U76" s="7"/>
      <c r="V76" s="7"/>
      <c r="W76" s="7"/>
      <c r="X76" s="7"/>
      <c r="Y76" s="7"/>
      <c r="Z76" s="7"/>
      <c r="AA76" s="7"/>
      <c r="AB76" s="7"/>
      <c r="AC76" s="7"/>
      <c r="AD76" s="7"/>
      <c r="AE76" s="7"/>
      <c r="AF76" s="7"/>
      <c r="AG76" s="7"/>
      <c r="AH76" s="7"/>
      <c r="AI76" s="7"/>
      <c r="AJ76" s="7"/>
      <c r="AK76" s="7"/>
      <c r="AL76" s="7"/>
    </row>
    <row r="77" spans="1:38" ht="12.75" customHeight="1" x14ac:dyDescent="0.3">
      <c r="A77" s="7"/>
      <c r="B77" s="33">
        <f t="shared" si="0"/>
        <v>69</v>
      </c>
      <c r="C77" s="34"/>
      <c r="D77" s="136"/>
      <c r="E77" s="108"/>
      <c r="F77" s="108"/>
      <c r="G77" s="109"/>
      <c r="H77" s="35"/>
      <c r="I77" s="36" t="str">
        <f t="array" ref="I77">IF(H77="","",INDEX(Settings!$C$9:$C$12,MATCH(H77,Settings!$B$9:$B$12,0)))</f>
        <v/>
      </c>
      <c r="J77" s="37"/>
      <c r="K77" s="35"/>
      <c r="L77" s="38" t="str">
        <f t="array" ref="L77">IF(K77="","",INDEX(Settings!$R$9:$R$12,MATCH(K77,Settings!$Q$9:$Q$12,0)))</f>
        <v/>
      </c>
      <c r="M77" s="39" t="str">
        <f>IF(L77="","",'Risk &amp; Cont'!$R$9)</f>
        <v/>
      </c>
      <c r="N77" s="40" t="str">
        <f t="shared" si="1"/>
        <v/>
      </c>
      <c r="O77" s="38" t="str">
        <f t="array" ref="O77">IF(OR(C77="",L77=""),"",INDEX(Settings!$O$9:$O$44,MATCH(C77,Settings!$N$9:$N$44,0)))</f>
        <v/>
      </c>
      <c r="P77" s="36" t="str">
        <f t="shared" si="2"/>
        <v/>
      </c>
      <c r="Q77" s="13" t="str">
        <f t="shared" si="3"/>
        <v/>
      </c>
      <c r="R77" s="41" t="str">
        <f t="shared" si="4"/>
        <v/>
      </c>
      <c r="S77" s="7"/>
      <c r="T77" s="7"/>
      <c r="U77" s="7"/>
      <c r="V77" s="7"/>
      <c r="W77" s="7"/>
      <c r="X77" s="7"/>
      <c r="Y77" s="7"/>
      <c r="Z77" s="7"/>
      <c r="AA77" s="7"/>
      <c r="AB77" s="7"/>
      <c r="AC77" s="7"/>
      <c r="AD77" s="7"/>
      <c r="AE77" s="7"/>
      <c r="AF77" s="7"/>
      <c r="AG77" s="7"/>
      <c r="AH77" s="7"/>
      <c r="AI77" s="7"/>
      <c r="AJ77" s="7"/>
      <c r="AK77" s="7"/>
      <c r="AL77" s="7"/>
    </row>
    <row r="78" spans="1:38" ht="12.75" customHeight="1" x14ac:dyDescent="0.3">
      <c r="A78" s="7"/>
      <c r="B78" s="33">
        <f t="shared" si="0"/>
        <v>70</v>
      </c>
      <c r="C78" s="34"/>
      <c r="D78" s="136"/>
      <c r="E78" s="108"/>
      <c r="F78" s="108"/>
      <c r="G78" s="109"/>
      <c r="H78" s="35"/>
      <c r="I78" s="36" t="str">
        <f t="array" ref="I78">IF(H78="","",INDEX(Settings!$C$9:$C$12,MATCH(H78,Settings!$B$9:$B$12,0)))</f>
        <v/>
      </c>
      <c r="J78" s="37"/>
      <c r="K78" s="35"/>
      <c r="L78" s="38" t="str">
        <f t="array" ref="L78">IF(K78="","",INDEX(Settings!$R$9:$R$12,MATCH(K78,Settings!$Q$9:$Q$12,0)))</f>
        <v/>
      </c>
      <c r="M78" s="39" t="str">
        <f>IF(L78="","",'Risk &amp; Cont'!$R$9)</f>
        <v/>
      </c>
      <c r="N78" s="40" t="str">
        <f t="shared" si="1"/>
        <v/>
      </c>
      <c r="O78" s="38" t="str">
        <f t="array" ref="O78">IF(OR(C78="",L78=""),"",INDEX(Settings!$O$9:$O$44,MATCH(C78,Settings!$N$9:$N$44,0)))</f>
        <v/>
      </c>
      <c r="P78" s="36" t="str">
        <f t="shared" si="2"/>
        <v/>
      </c>
      <c r="Q78" s="13" t="str">
        <f t="shared" si="3"/>
        <v/>
      </c>
      <c r="R78" s="41" t="str">
        <f t="shared" si="4"/>
        <v/>
      </c>
      <c r="S78" s="7"/>
      <c r="T78" s="7"/>
      <c r="U78" s="7"/>
      <c r="V78" s="7"/>
      <c r="W78" s="7"/>
      <c r="X78" s="7"/>
      <c r="Y78" s="7"/>
      <c r="Z78" s="7"/>
      <c r="AA78" s="7"/>
      <c r="AB78" s="7"/>
      <c r="AC78" s="7"/>
      <c r="AD78" s="7"/>
      <c r="AE78" s="7"/>
      <c r="AF78" s="7"/>
      <c r="AG78" s="7"/>
      <c r="AH78" s="7"/>
      <c r="AI78" s="7"/>
      <c r="AJ78" s="7"/>
      <c r="AK78" s="7"/>
      <c r="AL78" s="7"/>
    </row>
    <row r="79" spans="1:38" ht="12.75" customHeight="1" x14ac:dyDescent="0.3">
      <c r="A79" s="7"/>
      <c r="B79" s="33">
        <f t="shared" si="0"/>
        <v>71</v>
      </c>
      <c r="C79" s="34"/>
      <c r="D79" s="136"/>
      <c r="E79" s="108"/>
      <c r="F79" s="108"/>
      <c r="G79" s="109"/>
      <c r="H79" s="35"/>
      <c r="I79" s="36" t="str">
        <f t="array" ref="I79">IF(H79="","",INDEX(Settings!$C$9:$C$12,MATCH(H79,Settings!$B$9:$B$12,0)))</f>
        <v/>
      </c>
      <c r="J79" s="37"/>
      <c r="K79" s="35"/>
      <c r="L79" s="38" t="str">
        <f t="array" ref="L79">IF(K79="","",INDEX(Settings!$R$9:$R$12,MATCH(K79,Settings!$Q$9:$Q$12,0)))</f>
        <v/>
      </c>
      <c r="M79" s="39" t="str">
        <f>IF(L79="","",'Risk &amp; Cont'!$R$9)</f>
        <v/>
      </c>
      <c r="N79" s="40" t="str">
        <f t="shared" si="1"/>
        <v/>
      </c>
      <c r="O79" s="38" t="str">
        <f t="array" ref="O79">IF(OR(C79="",L79=""),"",INDEX(Settings!$O$9:$O$44,MATCH(C79,Settings!$N$9:$N$44,0)))</f>
        <v/>
      </c>
      <c r="P79" s="36" t="str">
        <f t="shared" si="2"/>
        <v/>
      </c>
      <c r="Q79" s="13" t="str">
        <f t="shared" si="3"/>
        <v/>
      </c>
      <c r="R79" s="41" t="str">
        <f t="shared" si="4"/>
        <v/>
      </c>
      <c r="S79" s="7"/>
      <c r="T79" s="7"/>
      <c r="U79" s="7"/>
      <c r="V79" s="7"/>
      <c r="W79" s="7"/>
      <c r="X79" s="7"/>
      <c r="Y79" s="7"/>
      <c r="Z79" s="7"/>
      <c r="AA79" s="7"/>
      <c r="AB79" s="7"/>
      <c r="AC79" s="7"/>
      <c r="AD79" s="7"/>
      <c r="AE79" s="7"/>
      <c r="AF79" s="7"/>
      <c r="AG79" s="7"/>
      <c r="AH79" s="7"/>
      <c r="AI79" s="7"/>
      <c r="AJ79" s="7"/>
      <c r="AK79" s="7"/>
      <c r="AL79" s="7"/>
    </row>
    <row r="80" spans="1:38" ht="12.75" customHeight="1" x14ac:dyDescent="0.3">
      <c r="A80" s="7"/>
      <c r="B80" s="33">
        <f t="shared" si="0"/>
        <v>72</v>
      </c>
      <c r="C80" s="34"/>
      <c r="D80" s="136"/>
      <c r="E80" s="108"/>
      <c r="F80" s="108"/>
      <c r="G80" s="109"/>
      <c r="H80" s="35"/>
      <c r="I80" s="36" t="str">
        <f t="array" ref="I80">IF(H80="","",INDEX(Settings!$C$9:$C$12,MATCH(H80,Settings!$B$9:$B$12,0)))</f>
        <v/>
      </c>
      <c r="J80" s="37"/>
      <c r="K80" s="35"/>
      <c r="L80" s="38" t="str">
        <f t="array" ref="L80">IF(K80="","",INDEX(Settings!$R$9:$R$12,MATCH(K80,Settings!$Q$9:$Q$12,0)))</f>
        <v/>
      </c>
      <c r="M80" s="39" t="str">
        <f>IF(L80="","",'Risk &amp; Cont'!$R$9)</f>
        <v/>
      </c>
      <c r="N80" s="40" t="str">
        <f t="shared" si="1"/>
        <v/>
      </c>
      <c r="O80" s="38" t="str">
        <f t="array" ref="O80">IF(OR(C80="",L80=""),"",INDEX(Settings!$O$9:$O$44,MATCH(C80,Settings!$N$9:$N$44,0)))</f>
        <v/>
      </c>
      <c r="P80" s="36" t="str">
        <f t="shared" si="2"/>
        <v/>
      </c>
      <c r="Q80" s="13" t="str">
        <f t="shared" si="3"/>
        <v/>
      </c>
      <c r="R80" s="41" t="str">
        <f t="shared" si="4"/>
        <v/>
      </c>
      <c r="S80" s="7"/>
      <c r="T80" s="7"/>
      <c r="U80" s="7"/>
      <c r="V80" s="7"/>
      <c r="W80" s="7"/>
      <c r="X80" s="7"/>
      <c r="Y80" s="7"/>
      <c r="Z80" s="7"/>
      <c r="AA80" s="7"/>
      <c r="AB80" s="7"/>
      <c r="AC80" s="7"/>
      <c r="AD80" s="7"/>
      <c r="AE80" s="7"/>
      <c r="AF80" s="7"/>
      <c r="AG80" s="7"/>
      <c r="AH80" s="7"/>
      <c r="AI80" s="7"/>
      <c r="AJ80" s="7"/>
      <c r="AK80" s="7"/>
      <c r="AL80" s="7"/>
    </row>
    <row r="81" spans="1:38" ht="12.75" customHeight="1" x14ac:dyDescent="0.3">
      <c r="A81" s="7"/>
      <c r="B81" s="33">
        <f t="shared" si="0"/>
        <v>73</v>
      </c>
      <c r="C81" s="34"/>
      <c r="D81" s="136"/>
      <c r="E81" s="108"/>
      <c r="F81" s="108"/>
      <c r="G81" s="109"/>
      <c r="H81" s="35"/>
      <c r="I81" s="36" t="str">
        <f t="array" ref="I81">IF(H81="","",INDEX(Settings!$C$9:$C$12,MATCH(H81,Settings!$B$9:$B$12,0)))</f>
        <v/>
      </c>
      <c r="J81" s="37"/>
      <c r="K81" s="35"/>
      <c r="L81" s="38" t="str">
        <f t="array" ref="L81">IF(K81="","",INDEX(Settings!$R$9:$R$12,MATCH(K81,Settings!$Q$9:$Q$12,0)))</f>
        <v/>
      </c>
      <c r="M81" s="39" t="str">
        <f>IF(L81="","",'Risk &amp; Cont'!$R$9)</f>
        <v/>
      </c>
      <c r="N81" s="40" t="str">
        <f t="shared" si="1"/>
        <v/>
      </c>
      <c r="O81" s="38" t="str">
        <f t="array" ref="O81">IF(OR(C81="",L81=""),"",INDEX(Settings!$O$9:$O$44,MATCH(C81,Settings!$N$9:$N$44,0)))</f>
        <v/>
      </c>
      <c r="P81" s="36" t="str">
        <f t="shared" si="2"/>
        <v/>
      </c>
      <c r="Q81" s="13" t="str">
        <f t="shared" si="3"/>
        <v/>
      </c>
      <c r="R81" s="41" t="str">
        <f t="shared" si="4"/>
        <v/>
      </c>
      <c r="S81" s="7"/>
      <c r="T81" s="7"/>
      <c r="U81" s="7"/>
      <c r="V81" s="7"/>
      <c r="W81" s="7"/>
      <c r="X81" s="7"/>
      <c r="Y81" s="7"/>
      <c r="Z81" s="7"/>
      <c r="AA81" s="7"/>
      <c r="AB81" s="7"/>
      <c r="AC81" s="7"/>
      <c r="AD81" s="7"/>
      <c r="AE81" s="7"/>
      <c r="AF81" s="7"/>
      <c r="AG81" s="7"/>
      <c r="AH81" s="7"/>
      <c r="AI81" s="7"/>
      <c r="AJ81" s="7"/>
      <c r="AK81" s="7"/>
      <c r="AL81" s="7"/>
    </row>
    <row r="82" spans="1:38" ht="12.75" customHeight="1" x14ac:dyDescent="0.3">
      <c r="A82" s="7"/>
      <c r="B82" s="33">
        <f t="shared" si="0"/>
        <v>74</v>
      </c>
      <c r="C82" s="34"/>
      <c r="D82" s="136"/>
      <c r="E82" s="108"/>
      <c r="F82" s="108"/>
      <c r="G82" s="109"/>
      <c r="H82" s="35"/>
      <c r="I82" s="36" t="str">
        <f t="array" ref="I82">IF(H82="","",INDEX(Settings!$C$9:$C$12,MATCH(H82,Settings!$B$9:$B$12,0)))</f>
        <v/>
      </c>
      <c r="J82" s="37"/>
      <c r="K82" s="35"/>
      <c r="L82" s="38" t="str">
        <f t="array" ref="L82">IF(K82="","",INDEX(Settings!$R$9:$R$12,MATCH(K82,Settings!$Q$9:$Q$12,0)))</f>
        <v/>
      </c>
      <c r="M82" s="39" t="str">
        <f>IF(L82="","",'Risk &amp; Cont'!$R$9)</f>
        <v/>
      </c>
      <c r="N82" s="40" t="str">
        <f t="shared" si="1"/>
        <v/>
      </c>
      <c r="O82" s="38" t="str">
        <f t="array" ref="O82">IF(OR(C82="",L82=""),"",INDEX(Settings!$O$9:$O$44,MATCH(C82,Settings!$N$9:$N$44,0)))</f>
        <v/>
      </c>
      <c r="P82" s="36" t="str">
        <f t="shared" si="2"/>
        <v/>
      </c>
      <c r="Q82" s="13" t="str">
        <f t="shared" si="3"/>
        <v/>
      </c>
      <c r="R82" s="41" t="str">
        <f t="shared" si="4"/>
        <v/>
      </c>
      <c r="S82" s="7"/>
      <c r="T82" s="7"/>
      <c r="U82" s="7"/>
      <c r="V82" s="7"/>
      <c r="W82" s="7"/>
      <c r="X82" s="7"/>
      <c r="Y82" s="7"/>
      <c r="Z82" s="7"/>
      <c r="AA82" s="7"/>
      <c r="AB82" s="7"/>
      <c r="AC82" s="7"/>
      <c r="AD82" s="7"/>
      <c r="AE82" s="7"/>
      <c r="AF82" s="7"/>
      <c r="AG82" s="7"/>
      <c r="AH82" s="7"/>
      <c r="AI82" s="7"/>
      <c r="AJ82" s="7"/>
      <c r="AK82" s="7"/>
      <c r="AL82" s="7"/>
    </row>
    <row r="83" spans="1:38" ht="12.75" customHeight="1" x14ac:dyDescent="0.3">
      <c r="A83" s="7"/>
      <c r="B83" s="33">
        <f t="shared" si="0"/>
        <v>75</v>
      </c>
      <c r="C83" s="34"/>
      <c r="D83" s="136"/>
      <c r="E83" s="108"/>
      <c r="F83" s="108"/>
      <c r="G83" s="109"/>
      <c r="H83" s="35"/>
      <c r="I83" s="36" t="str">
        <f t="array" ref="I83">IF(H83="","",INDEX(Settings!$C$9:$C$12,MATCH(H83,Settings!$B$9:$B$12,0)))</f>
        <v/>
      </c>
      <c r="J83" s="37"/>
      <c r="K83" s="35"/>
      <c r="L83" s="38" t="str">
        <f t="array" ref="L83">IF(K83="","",INDEX(Settings!$R$9:$R$12,MATCH(K83,Settings!$Q$9:$Q$12,0)))</f>
        <v/>
      </c>
      <c r="M83" s="39" t="str">
        <f>IF(L83="","",'Risk &amp; Cont'!$R$9)</f>
        <v/>
      </c>
      <c r="N83" s="40" t="str">
        <f t="shared" si="1"/>
        <v/>
      </c>
      <c r="O83" s="38" t="str">
        <f t="array" ref="O83">IF(OR(C83="",L83=""),"",INDEX(Settings!$O$9:$O$44,MATCH(C83,Settings!$N$9:$N$44,0)))</f>
        <v/>
      </c>
      <c r="P83" s="36" t="str">
        <f t="shared" si="2"/>
        <v/>
      </c>
      <c r="Q83" s="13" t="str">
        <f t="shared" si="3"/>
        <v/>
      </c>
      <c r="R83" s="41" t="str">
        <f t="shared" si="4"/>
        <v/>
      </c>
      <c r="S83" s="7"/>
      <c r="T83" s="7"/>
      <c r="U83" s="7"/>
      <c r="V83" s="7"/>
      <c r="W83" s="7"/>
      <c r="X83" s="7"/>
      <c r="Y83" s="7"/>
      <c r="Z83" s="7"/>
      <c r="AA83" s="7"/>
      <c r="AB83" s="7"/>
      <c r="AC83" s="7"/>
      <c r="AD83" s="7"/>
      <c r="AE83" s="7"/>
      <c r="AF83" s="7"/>
      <c r="AG83" s="7"/>
      <c r="AH83" s="7"/>
      <c r="AI83" s="7"/>
      <c r="AJ83" s="7"/>
      <c r="AK83" s="7"/>
      <c r="AL83" s="7"/>
    </row>
    <row r="84" spans="1:38" ht="12.75" customHeight="1" x14ac:dyDescent="0.3">
      <c r="A84" s="7"/>
      <c r="B84" s="33">
        <f t="shared" si="0"/>
        <v>76</v>
      </c>
      <c r="C84" s="34"/>
      <c r="D84" s="136"/>
      <c r="E84" s="108"/>
      <c r="F84" s="108"/>
      <c r="G84" s="109"/>
      <c r="H84" s="35"/>
      <c r="I84" s="36" t="str">
        <f t="array" ref="I84">IF(H84="","",INDEX(Settings!$C$9:$C$12,MATCH(H84,Settings!$B$9:$B$12,0)))</f>
        <v/>
      </c>
      <c r="J84" s="37"/>
      <c r="K84" s="35"/>
      <c r="L84" s="38" t="str">
        <f t="array" ref="L84">IF(K84="","",INDEX(Settings!$R$9:$R$12,MATCH(K84,Settings!$Q$9:$Q$12,0)))</f>
        <v/>
      </c>
      <c r="M84" s="39" t="str">
        <f>IF(L84="","",'Risk &amp; Cont'!$R$9)</f>
        <v/>
      </c>
      <c r="N84" s="40" t="str">
        <f t="shared" si="1"/>
        <v/>
      </c>
      <c r="O84" s="38" t="str">
        <f t="array" ref="O84">IF(OR(C84="",L84=""),"",INDEX(Settings!$O$9:$O$44,MATCH(C84,Settings!$N$9:$N$44,0)))</f>
        <v/>
      </c>
      <c r="P84" s="36" t="str">
        <f t="shared" si="2"/>
        <v/>
      </c>
      <c r="Q84" s="13" t="str">
        <f t="shared" si="3"/>
        <v/>
      </c>
      <c r="R84" s="41" t="str">
        <f t="shared" si="4"/>
        <v/>
      </c>
      <c r="S84" s="7"/>
      <c r="T84" s="7"/>
      <c r="U84" s="7"/>
      <c r="V84" s="7"/>
      <c r="W84" s="7"/>
      <c r="X84" s="7"/>
      <c r="Y84" s="7"/>
      <c r="Z84" s="7"/>
      <c r="AA84" s="7"/>
      <c r="AB84" s="7"/>
      <c r="AC84" s="7"/>
      <c r="AD84" s="7"/>
      <c r="AE84" s="7"/>
      <c r="AF84" s="7"/>
      <c r="AG84" s="7"/>
      <c r="AH84" s="7"/>
      <c r="AI84" s="7"/>
      <c r="AJ84" s="7"/>
      <c r="AK84" s="7"/>
      <c r="AL84" s="7"/>
    </row>
    <row r="85" spans="1:38" ht="12.75" customHeight="1" x14ac:dyDescent="0.3">
      <c r="A85" s="7"/>
      <c r="B85" s="33">
        <f t="shared" si="0"/>
        <v>77</v>
      </c>
      <c r="C85" s="34"/>
      <c r="D85" s="136"/>
      <c r="E85" s="108"/>
      <c r="F85" s="108"/>
      <c r="G85" s="109"/>
      <c r="H85" s="35"/>
      <c r="I85" s="36" t="str">
        <f t="array" ref="I85">IF(H85="","",INDEX(Settings!$C$9:$C$12,MATCH(H85,Settings!$B$9:$B$12,0)))</f>
        <v/>
      </c>
      <c r="J85" s="37"/>
      <c r="K85" s="35"/>
      <c r="L85" s="38" t="str">
        <f t="array" ref="L85">IF(K85="","",INDEX(Settings!$R$9:$R$12,MATCH(K85,Settings!$Q$9:$Q$12,0)))</f>
        <v/>
      </c>
      <c r="M85" s="39" t="str">
        <f>IF(L85="","",'Risk &amp; Cont'!$R$9)</f>
        <v/>
      </c>
      <c r="N85" s="40" t="str">
        <f t="shared" si="1"/>
        <v/>
      </c>
      <c r="O85" s="38" t="str">
        <f t="array" ref="O85">IF(OR(C85="",L85=""),"",INDEX(Settings!$O$9:$O$44,MATCH(C85,Settings!$N$9:$N$44,0)))</f>
        <v/>
      </c>
      <c r="P85" s="36" t="str">
        <f t="shared" si="2"/>
        <v/>
      </c>
      <c r="Q85" s="13" t="str">
        <f t="shared" si="3"/>
        <v/>
      </c>
      <c r="R85" s="41" t="str">
        <f t="shared" si="4"/>
        <v/>
      </c>
      <c r="S85" s="7"/>
      <c r="T85" s="7"/>
      <c r="U85" s="7"/>
      <c r="V85" s="7"/>
      <c r="W85" s="7"/>
      <c r="X85" s="7"/>
      <c r="Y85" s="7"/>
      <c r="Z85" s="7"/>
      <c r="AA85" s="7"/>
      <c r="AB85" s="7"/>
      <c r="AC85" s="7"/>
      <c r="AD85" s="7"/>
      <c r="AE85" s="7"/>
      <c r="AF85" s="7"/>
      <c r="AG85" s="7"/>
      <c r="AH85" s="7"/>
      <c r="AI85" s="7"/>
      <c r="AJ85" s="7"/>
      <c r="AK85" s="7"/>
      <c r="AL85" s="7"/>
    </row>
    <row r="86" spans="1:38" ht="12.75" customHeight="1" x14ac:dyDescent="0.3">
      <c r="A86" s="7"/>
      <c r="B86" s="33">
        <f t="shared" si="0"/>
        <v>78</v>
      </c>
      <c r="C86" s="34"/>
      <c r="D86" s="136"/>
      <c r="E86" s="108"/>
      <c r="F86" s="108"/>
      <c r="G86" s="109"/>
      <c r="H86" s="35"/>
      <c r="I86" s="36" t="str">
        <f t="array" ref="I86">IF(H86="","",INDEX(Settings!$C$9:$C$12,MATCH(H86,Settings!$B$9:$B$12,0)))</f>
        <v/>
      </c>
      <c r="J86" s="37"/>
      <c r="K86" s="35"/>
      <c r="L86" s="38" t="str">
        <f t="array" ref="L86">IF(K86="","",INDEX(Settings!$R$9:$R$12,MATCH(K86,Settings!$Q$9:$Q$12,0)))</f>
        <v/>
      </c>
      <c r="M86" s="39" t="str">
        <f>IF(L86="","",'Risk &amp; Cont'!$R$9)</f>
        <v/>
      </c>
      <c r="N86" s="40" t="str">
        <f t="shared" si="1"/>
        <v/>
      </c>
      <c r="O86" s="38" t="str">
        <f t="array" ref="O86">IF(OR(C86="",L86=""),"",INDEX(Settings!$O$9:$O$44,MATCH(C86,Settings!$N$9:$N$44,0)))</f>
        <v/>
      </c>
      <c r="P86" s="36" t="str">
        <f t="shared" si="2"/>
        <v/>
      </c>
      <c r="Q86" s="13" t="str">
        <f t="shared" si="3"/>
        <v/>
      </c>
      <c r="R86" s="41" t="str">
        <f t="shared" si="4"/>
        <v/>
      </c>
      <c r="S86" s="7"/>
      <c r="T86" s="7"/>
      <c r="U86" s="7"/>
      <c r="V86" s="7"/>
      <c r="W86" s="7"/>
      <c r="X86" s="7"/>
      <c r="Y86" s="7"/>
      <c r="Z86" s="7"/>
      <c r="AA86" s="7"/>
      <c r="AB86" s="7"/>
      <c r="AC86" s="7"/>
      <c r="AD86" s="7"/>
      <c r="AE86" s="7"/>
      <c r="AF86" s="7"/>
      <c r="AG86" s="7"/>
      <c r="AH86" s="7"/>
      <c r="AI86" s="7"/>
      <c r="AJ86" s="7"/>
      <c r="AK86" s="7"/>
      <c r="AL86" s="7"/>
    </row>
    <row r="87" spans="1:38" ht="12.75" customHeight="1" x14ac:dyDescent="0.3">
      <c r="A87" s="7"/>
      <c r="B87" s="33">
        <f t="shared" si="0"/>
        <v>79</v>
      </c>
      <c r="C87" s="34"/>
      <c r="D87" s="136"/>
      <c r="E87" s="108"/>
      <c r="F87" s="108"/>
      <c r="G87" s="109"/>
      <c r="H87" s="35"/>
      <c r="I87" s="36" t="str">
        <f t="array" ref="I87">IF(H87="","",INDEX(Settings!$C$9:$C$12,MATCH(H87,Settings!$B$9:$B$12,0)))</f>
        <v/>
      </c>
      <c r="J87" s="37"/>
      <c r="K87" s="35"/>
      <c r="L87" s="38" t="str">
        <f t="array" ref="L87">IF(K87="","",INDEX(Settings!$R$9:$R$12,MATCH(K87,Settings!$Q$9:$Q$12,0)))</f>
        <v/>
      </c>
      <c r="M87" s="39" t="str">
        <f>IF(L87="","",'Risk &amp; Cont'!$R$9)</f>
        <v/>
      </c>
      <c r="N87" s="40" t="str">
        <f t="shared" si="1"/>
        <v/>
      </c>
      <c r="O87" s="38" t="str">
        <f t="array" ref="O87">IF(OR(C87="",L87=""),"",INDEX(Settings!$O$9:$O$44,MATCH(C87,Settings!$N$9:$N$44,0)))</f>
        <v/>
      </c>
      <c r="P87" s="36" t="str">
        <f t="shared" si="2"/>
        <v/>
      </c>
      <c r="Q87" s="13" t="str">
        <f t="shared" si="3"/>
        <v/>
      </c>
      <c r="R87" s="41" t="str">
        <f t="shared" si="4"/>
        <v/>
      </c>
      <c r="S87" s="7"/>
      <c r="T87" s="7"/>
      <c r="U87" s="7"/>
      <c r="V87" s="7"/>
      <c r="W87" s="7"/>
      <c r="X87" s="7"/>
      <c r="Y87" s="7"/>
      <c r="Z87" s="7"/>
      <c r="AA87" s="7"/>
      <c r="AB87" s="7"/>
      <c r="AC87" s="7"/>
      <c r="AD87" s="7"/>
      <c r="AE87" s="7"/>
      <c r="AF87" s="7"/>
      <c r="AG87" s="7"/>
      <c r="AH87" s="7"/>
      <c r="AI87" s="7"/>
      <c r="AJ87" s="7"/>
      <c r="AK87" s="7"/>
      <c r="AL87" s="7"/>
    </row>
    <row r="88" spans="1:38" ht="12.75" customHeight="1" x14ac:dyDescent="0.3">
      <c r="A88" s="7"/>
      <c r="B88" s="33">
        <f t="shared" si="0"/>
        <v>80</v>
      </c>
      <c r="C88" s="34"/>
      <c r="D88" s="136"/>
      <c r="E88" s="108"/>
      <c r="F88" s="108"/>
      <c r="G88" s="109"/>
      <c r="H88" s="35"/>
      <c r="I88" s="36" t="str">
        <f t="array" ref="I88">IF(H88="","",INDEX(Settings!$C$9:$C$12,MATCH(H88,Settings!$B$9:$B$12,0)))</f>
        <v/>
      </c>
      <c r="J88" s="37"/>
      <c r="K88" s="35"/>
      <c r="L88" s="38" t="str">
        <f t="array" ref="L88">IF(K88="","",INDEX(Settings!$R$9:$R$12,MATCH(K88,Settings!$Q$9:$Q$12,0)))</f>
        <v/>
      </c>
      <c r="M88" s="39" t="str">
        <f>IF(L88="","",'Risk &amp; Cont'!$R$9)</f>
        <v/>
      </c>
      <c r="N88" s="40" t="str">
        <f t="shared" si="1"/>
        <v/>
      </c>
      <c r="O88" s="38" t="str">
        <f t="array" ref="O88">IF(OR(C88="",L88=""),"",INDEX(Settings!$O$9:$O$44,MATCH(C88,Settings!$N$9:$N$44,0)))</f>
        <v/>
      </c>
      <c r="P88" s="36" t="str">
        <f t="shared" si="2"/>
        <v/>
      </c>
      <c r="Q88" s="13" t="str">
        <f t="shared" si="3"/>
        <v/>
      </c>
      <c r="R88" s="41" t="str">
        <f t="shared" si="4"/>
        <v/>
      </c>
      <c r="S88" s="7"/>
      <c r="T88" s="7"/>
      <c r="U88" s="7"/>
      <c r="V88" s="7"/>
      <c r="W88" s="7"/>
      <c r="X88" s="7"/>
      <c r="Y88" s="7"/>
      <c r="Z88" s="7"/>
      <c r="AA88" s="7"/>
      <c r="AB88" s="7"/>
      <c r="AC88" s="7"/>
      <c r="AD88" s="7"/>
      <c r="AE88" s="7"/>
      <c r="AF88" s="7"/>
      <c r="AG88" s="7"/>
      <c r="AH88" s="7"/>
      <c r="AI88" s="7"/>
      <c r="AJ88" s="7"/>
      <c r="AK88" s="7"/>
      <c r="AL88" s="7"/>
    </row>
    <row r="89" spans="1:38" ht="12.75" customHeight="1" x14ac:dyDescent="0.3">
      <c r="A89" s="7"/>
      <c r="B89" s="33">
        <f t="shared" si="0"/>
        <v>81</v>
      </c>
      <c r="C89" s="34"/>
      <c r="D89" s="136"/>
      <c r="E89" s="108"/>
      <c r="F89" s="108"/>
      <c r="G89" s="109"/>
      <c r="H89" s="35"/>
      <c r="I89" s="36" t="str">
        <f t="array" ref="I89">IF(H89="","",INDEX(Settings!$C$9:$C$12,MATCH(H89,Settings!$B$9:$B$12,0)))</f>
        <v/>
      </c>
      <c r="J89" s="37"/>
      <c r="K89" s="35"/>
      <c r="L89" s="38" t="str">
        <f t="array" ref="L89">IF(K89="","",INDEX(Settings!$R$9:$R$12,MATCH(K89,Settings!$Q$9:$Q$12,0)))</f>
        <v/>
      </c>
      <c r="M89" s="39" t="str">
        <f>IF(L89="","",'Risk &amp; Cont'!$R$9)</f>
        <v/>
      </c>
      <c r="N89" s="40" t="str">
        <f t="shared" si="1"/>
        <v/>
      </c>
      <c r="O89" s="38" t="str">
        <f t="array" ref="O89">IF(OR(C89="",L89=""),"",INDEX(Settings!$O$9:$O$44,MATCH(C89,Settings!$N$9:$N$44,0)))</f>
        <v/>
      </c>
      <c r="P89" s="36" t="str">
        <f t="shared" si="2"/>
        <v/>
      </c>
      <c r="Q89" s="13" t="str">
        <f t="shared" si="3"/>
        <v/>
      </c>
      <c r="R89" s="41" t="str">
        <f t="shared" si="4"/>
        <v/>
      </c>
      <c r="S89" s="7"/>
      <c r="T89" s="7"/>
      <c r="U89" s="7"/>
      <c r="V89" s="7"/>
      <c r="W89" s="7"/>
      <c r="X89" s="7"/>
      <c r="Y89" s="7"/>
      <c r="Z89" s="7"/>
      <c r="AA89" s="7"/>
      <c r="AB89" s="7"/>
      <c r="AC89" s="7"/>
      <c r="AD89" s="7"/>
      <c r="AE89" s="7"/>
      <c r="AF89" s="7"/>
      <c r="AG89" s="7"/>
      <c r="AH89" s="7"/>
      <c r="AI89" s="7"/>
      <c r="AJ89" s="7"/>
      <c r="AK89" s="7"/>
      <c r="AL89" s="7"/>
    </row>
    <row r="90" spans="1:38" ht="12.75" customHeight="1" x14ac:dyDescent="0.3">
      <c r="A90" s="7"/>
      <c r="B90" s="33">
        <f t="shared" si="0"/>
        <v>82</v>
      </c>
      <c r="C90" s="34"/>
      <c r="D90" s="136"/>
      <c r="E90" s="108"/>
      <c r="F90" s="108"/>
      <c r="G90" s="109"/>
      <c r="H90" s="35"/>
      <c r="I90" s="36" t="str">
        <f t="array" ref="I90">IF(H90="","",INDEX(Settings!$C$9:$C$12,MATCH(H90,Settings!$B$9:$B$12,0)))</f>
        <v/>
      </c>
      <c r="J90" s="37"/>
      <c r="K90" s="35"/>
      <c r="L90" s="38" t="str">
        <f t="array" ref="L90">IF(K90="","",INDEX(Settings!$R$9:$R$12,MATCH(K90,Settings!$Q$9:$Q$12,0)))</f>
        <v/>
      </c>
      <c r="M90" s="39" t="str">
        <f>IF(L90="","",'Risk &amp; Cont'!$R$9)</f>
        <v/>
      </c>
      <c r="N90" s="40" t="str">
        <f t="shared" si="1"/>
        <v/>
      </c>
      <c r="O90" s="38" t="str">
        <f t="array" ref="O90">IF(OR(C90="",L90=""),"",INDEX(Settings!$O$9:$O$44,MATCH(C90,Settings!$N$9:$N$44,0)))</f>
        <v/>
      </c>
      <c r="P90" s="36" t="str">
        <f t="shared" si="2"/>
        <v/>
      </c>
      <c r="Q90" s="13" t="str">
        <f t="shared" si="3"/>
        <v/>
      </c>
      <c r="R90" s="41" t="str">
        <f t="shared" si="4"/>
        <v/>
      </c>
      <c r="S90" s="7"/>
      <c r="T90" s="7"/>
      <c r="U90" s="7"/>
      <c r="V90" s="7"/>
      <c r="W90" s="7"/>
      <c r="X90" s="7"/>
      <c r="Y90" s="7"/>
      <c r="Z90" s="7"/>
      <c r="AA90" s="7"/>
      <c r="AB90" s="7"/>
      <c r="AC90" s="7"/>
      <c r="AD90" s="7"/>
      <c r="AE90" s="7"/>
      <c r="AF90" s="7"/>
      <c r="AG90" s="7"/>
      <c r="AH90" s="7"/>
      <c r="AI90" s="7"/>
      <c r="AJ90" s="7"/>
      <c r="AK90" s="7"/>
      <c r="AL90" s="7"/>
    </row>
    <row r="91" spans="1:38" ht="12.75" customHeight="1" x14ac:dyDescent="0.3">
      <c r="A91" s="7"/>
      <c r="B91" s="33">
        <f t="shared" si="0"/>
        <v>83</v>
      </c>
      <c r="C91" s="34"/>
      <c r="D91" s="136"/>
      <c r="E91" s="108"/>
      <c r="F91" s="108"/>
      <c r="G91" s="109"/>
      <c r="H91" s="35"/>
      <c r="I91" s="36" t="str">
        <f t="array" ref="I91">IF(H91="","",INDEX(Settings!$C$9:$C$12,MATCH(H91,Settings!$B$9:$B$12,0)))</f>
        <v/>
      </c>
      <c r="J91" s="37"/>
      <c r="K91" s="35"/>
      <c r="L91" s="38" t="str">
        <f t="array" ref="L91">IF(K91="","",INDEX(Settings!$R$9:$R$12,MATCH(K91,Settings!$Q$9:$Q$12,0)))</f>
        <v/>
      </c>
      <c r="M91" s="39" t="str">
        <f>IF(L91="","",'Risk &amp; Cont'!$R$9)</f>
        <v/>
      </c>
      <c r="N91" s="40" t="str">
        <f t="shared" si="1"/>
        <v/>
      </c>
      <c r="O91" s="38" t="str">
        <f t="array" ref="O91">IF(OR(C91="",L91=""),"",INDEX(Settings!$O$9:$O$44,MATCH(C91,Settings!$N$9:$N$44,0)))</f>
        <v/>
      </c>
      <c r="P91" s="36" t="str">
        <f t="shared" si="2"/>
        <v/>
      </c>
      <c r="Q91" s="13" t="str">
        <f t="shared" si="3"/>
        <v/>
      </c>
      <c r="R91" s="41" t="str">
        <f t="shared" si="4"/>
        <v/>
      </c>
      <c r="S91" s="7"/>
      <c r="T91" s="7"/>
      <c r="U91" s="7"/>
      <c r="V91" s="7"/>
      <c r="W91" s="7"/>
      <c r="X91" s="7"/>
      <c r="Y91" s="7"/>
      <c r="Z91" s="7"/>
      <c r="AA91" s="7"/>
      <c r="AB91" s="7"/>
      <c r="AC91" s="7"/>
      <c r="AD91" s="7"/>
      <c r="AE91" s="7"/>
      <c r="AF91" s="7"/>
      <c r="AG91" s="7"/>
      <c r="AH91" s="7"/>
      <c r="AI91" s="7"/>
      <c r="AJ91" s="7"/>
      <c r="AK91" s="7"/>
      <c r="AL91" s="7"/>
    </row>
    <row r="92" spans="1:38" ht="12.75" customHeight="1" x14ac:dyDescent="0.3">
      <c r="A92" s="7"/>
      <c r="B92" s="33">
        <f t="shared" si="0"/>
        <v>84</v>
      </c>
      <c r="C92" s="34"/>
      <c r="D92" s="136"/>
      <c r="E92" s="108"/>
      <c r="F92" s="108"/>
      <c r="G92" s="109"/>
      <c r="H92" s="35"/>
      <c r="I92" s="36" t="str">
        <f t="array" ref="I92">IF(H92="","",INDEX(Settings!$C$9:$C$12,MATCH(H92,Settings!$B$9:$B$12,0)))</f>
        <v/>
      </c>
      <c r="J92" s="37"/>
      <c r="K92" s="35"/>
      <c r="L92" s="38" t="str">
        <f t="array" ref="L92">IF(K92="","",INDEX(Settings!$R$9:$R$12,MATCH(K92,Settings!$Q$9:$Q$12,0)))</f>
        <v/>
      </c>
      <c r="M92" s="39" t="str">
        <f>IF(L92="","",'Risk &amp; Cont'!$R$9)</f>
        <v/>
      </c>
      <c r="N92" s="40" t="str">
        <f t="shared" si="1"/>
        <v/>
      </c>
      <c r="O92" s="38" t="str">
        <f t="array" ref="O92">IF(OR(C92="",L92=""),"",INDEX(Settings!$O$9:$O$44,MATCH(C92,Settings!$N$9:$N$44,0)))</f>
        <v/>
      </c>
      <c r="P92" s="36" t="str">
        <f t="shared" si="2"/>
        <v/>
      </c>
      <c r="Q92" s="13" t="str">
        <f t="shared" si="3"/>
        <v/>
      </c>
      <c r="R92" s="41" t="str">
        <f t="shared" si="4"/>
        <v/>
      </c>
      <c r="S92" s="7"/>
      <c r="T92" s="7"/>
      <c r="U92" s="7"/>
      <c r="V92" s="7"/>
      <c r="W92" s="7"/>
      <c r="X92" s="7"/>
      <c r="Y92" s="7"/>
      <c r="Z92" s="7"/>
      <c r="AA92" s="7"/>
      <c r="AB92" s="7"/>
      <c r="AC92" s="7"/>
      <c r="AD92" s="7"/>
      <c r="AE92" s="7"/>
      <c r="AF92" s="7"/>
      <c r="AG92" s="7"/>
      <c r="AH92" s="7"/>
      <c r="AI92" s="7"/>
      <c r="AJ92" s="7"/>
      <c r="AK92" s="7"/>
      <c r="AL92" s="7"/>
    </row>
    <row r="93" spans="1:38" ht="12.75" customHeight="1" x14ac:dyDescent="0.3">
      <c r="A93" s="7"/>
      <c r="B93" s="33">
        <f t="shared" si="0"/>
        <v>85</v>
      </c>
      <c r="C93" s="34"/>
      <c r="D93" s="136"/>
      <c r="E93" s="108"/>
      <c r="F93" s="108"/>
      <c r="G93" s="109"/>
      <c r="H93" s="35"/>
      <c r="I93" s="36" t="str">
        <f t="array" ref="I93">IF(H93="","",INDEX(Settings!$C$9:$C$12,MATCH(H93,Settings!$B$9:$B$12,0)))</f>
        <v/>
      </c>
      <c r="J93" s="37"/>
      <c r="K93" s="35"/>
      <c r="L93" s="38" t="str">
        <f t="array" ref="L93">IF(K93="","",INDEX(Settings!$R$9:$R$12,MATCH(K93,Settings!$Q$9:$Q$12,0)))</f>
        <v/>
      </c>
      <c r="M93" s="39" t="str">
        <f>IF(L93="","",'Risk &amp; Cont'!$R$9)</f>
        <v/>
      </c>
      <c r="N93" s="40" t="str">
        <f t="shared" si="1"/>
        <v/>
      </c>
      <c r="O93" s="38" t="str">
        <f t="array" ref="O93">IF(OR(C93="",L93=""),"",INDEX(Settings!$O$9:$O$44,MATCH(C93,Settings!$N$9:$N$44,0)))</f>
        <v/>
      </c>
      <c r="P93" s="36" t="str">
        <f t="shared" si="2"/>
        <v/>
      </c>
      <c r="Q93" s="13" t="str">
        <f t="shared" si="3"/>
        <v/>
      </c>
      <c r="R93" s="41" t="str">
        <f t="shared" si="4"/>
        <v/>
      </c>
      <c r="S93" s="7"/>
      <c r="T93" s="7"/>
      <c r="U93" s="7"/>
      <c r="V93" s="7"/>
      <c r="W93" s="7"/>
      <c r="X93" s="7"/>
      <c r="Y93" s="7"/>
      <c r="Z93" s="7"/>
      <c r="AA93" s="7"/>
      <c r="AB93" s="7"/>
      <c r="AC93" s="7"/>
      <c r="AD93" s="7"/>
      <c r="AE93" s="7"/>
      <c r="AF93" s="7"/>
      <c r="AG93" s="7"/>
      <c r="AH93" s="7"/>
      <c r="AI93" s="7"/>
      <c r="AJ93" s="7"/>
      <c r="AK93" s="7"/>
      <c r="AL93" s="7"/>
    </row>
    <row r="94" spans="1:38" ht="12.75" customHeight="1" x14ac:dyDescent="0.3">
      <c r="A94" s="7"/>
      <c r="B94" s="33">
        <f t="shared" si="0"/>
        <v>86</v>
      </c>
      <c r="C94" s="34"/>
      <c r="D94" s="136"/>
      <c r="E94" s="108"/>
      <c r="F94" s="108"/>
      <c r="G94" s="109"/>
      <c r="H94" s="35"/>
      <c r="I94" s="36" t="str">
        <f t="array" ref="I94">IF(H94="","",INDEX(Settings!$C$9:$C$12,MATCH(H94,Settings!$B$9:$B$12,0)))</f>
        <v/>
      </c>
      <c r="J94" s="37"/>
      <c r="K94" s="35"/>
      <c r="L94" s="38" t="str">
        <f t="array" ref="L94">IF(K94="","",INDEX(Settings!$R$9:$R$12,MATCH(K94,Settings!$Q$9:$Q$12,0)))</f>
        <v/>
      </c>
      <c r="M94" s="39" t="str">
        <f>IF(L94="","",'Risk &amp; Cont'!$R$9)</f>
        <v/>
      </c>
      <c r="N94" s="40" t="str">
        <f t="shared" si="1"/>
        <v/>
      </c>
      <c r="O94" s="38" t="str">
        <f t="array" ref="O94">IF(OR(C94="",L94=""),"",INDEX(Settings!$O$9:$O$44,MATCH(C94,Settings!$N$9:$N$44,0)))</f>
        <v/>
      </c>
      <c r="P94" s="36" t="str">
        <f t="shared" si="2"/>
        <v/>
      </c>
      <c r="Q94" s="13" t="str">
        <f t="shared" si="3"/>
        <v/>
      </c>
      <c r="R94" s="41" t="str">
        <f t="shared" si="4"/>
        <v/>
      </c>
      <c r="S94" s="7"/>
      <c r="T94" s="7"/>
      <c r="U94" s="7"/>
      <c r="V94" s="7"/>
      <c r="W94" s="7"/>
      <c r="X94" s="7"/>
      <c r="Y94" s="7"/>
      <c r="Z94" s="7"/>
      <c r="AA94" s="7"/>
      <c r="AB94" s="7"/>
      <c r="AC94" s="7"/>
      <c r="AD94" s="7"/>
      <c r="AE94" s="7"/>
      <c r="AF94" s="7"/>
      <c r="AG94" s="7"/>
      <c r="AH94" s="7"/>
      <c r="AI94" s="7"/>
      <c r="AJ94" s="7"/>
      <c r="AK94" s="7"/>
      <c r="AL94" s="7"/>
    </row>
    <row r="95" spans="1:38" ht="12.75" customHeight="1" x14ac:dyDescent="0.3">
      <c r="A95" s="7"/>
      <c r="B95" s="33">
        <f t="shared" si="0"/>
        <v>87</v>
      </c>
      <c r="C95" s="34"/>
      <c r="D95" s="136"/>
      <c r="E95" s="108"/>
      <c r="F95" s="108"/>
      <c r="G95" s="109"/>
      <c r="H95" s="35"/>
      <c r="I95" s="36" t="str">
        <f t="array" ref="I95">IF(H95="","",INDEX(Settings!$C$9:$C$12,MATCH(H95,Settings!$B$9:$B$12,0)))</f>
        <v/>
      </c>
      <c r="J95" s="37"/>
      <c r="K95" s="35"/>
      <c r="L95" s="38" t="str">
        <f t="array" ref="L95">IF(K95="","",INDEX(Settings!$R$9:$R$12,MATCH(K95,Settings!$Q$9:$Q$12,0)))</f>
        <v/>
      </c>
      <c r="M95" s="39" t="str">
        <f>IF(L95="","",'Risk &amp; Cont'!$R$9)</f>
        <v/>
      </c>
      <c r="N95" s="40" t="str">
        <f t="shared" si="1"/>
        <v/>
      </c>
      <c r="O95" s="38" t="str">
        <f t="array" ref="O95">IF(OR(C95="",L95=""),"",INDEX(Settings!$O$9:$O$44,MATCH(C95,Settings!$N$9:$N$44,0)))</f>
        <v/>
      </c>
      <c r="P95" s="36" t="str">
        <f t="shared" si="2"/>
        <v/>
      </c>
      <c r="Q95" s="13" t="str">
        <f t="shared" si="3"/>
        <v/>
      </c>
      <c r="R95" s="41" t="str">
        <f t="shared" si="4"/>
        <v/>
      </c>
      <c r="S95" s="7"/>
      <c r="T95" s="7"/>
      <c r="U95" s="7"/>
      <c r="V95" s="7"/>
      <c r="W95" s="7"/>
      <c r="X95" s="7"/>
      <c r="Y95" s="7"/>
      <c r="Z95" s="7"/>
      <c r="AA95" s="7"/>
      <c r="AB95" s="7"/>
      <c r="AC95" s="7"/>
      <c r="AD95" s="7"/>
      <c r="AE95" s="7"/>
      <c r="AF95" s="7"/>
      <c r="AG95" s="7"/>
      <c r="AH95" s="7"/>
      <c r="AI95" s="7"/>
      <c r="AJ95" s="7"/>
      <c r="AK95" s="7"/>
      <c r="AL95" s="7"/>
    </row>
    <row r="96" spans="1:38" ht="12.75" customHeight="1" x14ac:dyDescent="0.3">
      <c r="A96" s="7"/>
      <c r="B96" s="33">
        <f t="shared" si="0"/>
        <v>88</v>
      </c>
      <c r="C96" s="34"/>
      <c r="D96" s="136"/>
      <c r="E96" s="108"/>
      <c r="F96" s="108"/>
      <c r="G96" s="109"/>
      <c r="H96" s="35"/>
      <c r="I96" s="36" t="str">
        <f t="array" ref="I96">IF(H96="","",INDEX(Settings!$C$9:$C$12,MATCH(H96,Settings!$B$9:$B$12,0)))</f>
        <v/>
      </c>
      <c r="J96" s="37"/>
      <c r="K96" s="35"/>
      <c r="L96" s="38" t="str">
        <f t="array" ref="L96">IF(K96="","",INDEX(Settings!$R$9:$R$12,MATCH(K96,Settings!$Q$9:$Q$12,0)))</f>
        <v/>
      </c>
      <c r="M96" s="39" t="str">
        <f>IF(L96="","",'Risk &amp; Cont'!$R$9)</f>
        <v/>
      </c>
      <c r="N96" s="40" t="str">
        <f t="shared" si="1"/>
        <v/>
      </c>
      <c r="O96" s="38" t="str">
        <f t="array" ref="O96">IF(OR(C96="",L96=""),"",INDEX(Settings!$O$9:$O$44,MATCH(C96,Settings!$N$9:$N$44,0)))</f>
        <v/>
      </c>
      <c r="P96" s="36" t="str">
        <f t="shared" si="2"/>
        <v/>
      </c>
      <c r="Q96" s="13" t="str">
        <f t="shared" si="3"/>
        <v/>
      </c>
      <c r="R96" s="41" t="str">
        <f t="shared" si="4"/>
        <v/>
      </c>
      <c r="S96" s="7"/>
      <c r="T96" s="7"/>
      <c r="U96" s="7"/>
      <c r="V96" s="7"/>
      <c r="W96" s="7"/>
      <c r="X96" s="7"/>
      <c r="Y96" s="7"/>
      <c r="Z96" s="7"/>
      <c r="AA96" s="7"/>
      <c r="AB96" s="7"/>
      <c r="AC96" s="7"/>
      <c r="AD96" s="7"/>
      <c r="AE96" s="7"/>
      <c r="AF96" s="7"/>
      <c r="AG96" s="7"/>
      <c r="AH96" s="7"/>
      <c r="AI96" s="7"/>
      <c r="AJ96" s="7"/>
      <c r="AK96" s="7"/>
      <c r="AL96" s="7"/>
    </row>
    <row r="97" spans="1:38" ht="12.75" customHeight="1" x14ac:dyDescent="0.3">
      <c r="A97" s="7"/>
      <c r="B97" s="33">
        <f t="shared" si="0"/>
        <v>89</v>
      </c>
      <c r="C97" s="34"/>
      <c r="D97" s="136"/>
      <c r="E97" s="108"/>
      <c r="F97" s="108"/>
      <c r="G97" s="109"/>
      <c r="H97" s="35"/>
      <c r="I97" s="36" t="str">
        <f t="array" ref="I97">IF(H97="","",INDEX(Settings!$C$9:$C$12,MATCH(H97,Settings!$B$9:$B$12,0)))</f>
        <v/>
      </c>
      <c r="J97" s="37"/>
      <c r="K97" s="35"/>
      <c r="L97" s="38" t="str">
        <f t="array" ref="L97">IF(K97="","",INDEX(Settings!$R$9:$R$12,MATCH(K97,Settings!$Q$9:$Q$12,0)))</f>
        <v/>
      </c>
      <c r="M97" s="39" t="str">
        <f>IF(L97="","",'Risk &amp; Cont'!$R$9)</f>
        <v/>
      </c>
      <c r="N97" s="40" t="str">
        <f t="shared" si="1"/>
        <v/>
      </c>
      <c r="O97" s="38" t="str">
        <f t="array" ref="O97">IF(OR(C97="",L97=""),"",INDEX(Settings!$O$9:$O$44,MATCH(C97,Settings!$N$9:$N$44,0)))</f>
        <v/>
      </c>
      <c r="P97" s="36" t="str">
        <f t="shared" si="2"/>
        <v/>
      </c>
      <c r="Q97" s="13" t="str">
        <f t="shared" si="3"/>
        <v/>
      </c>
      <c r="R97" s="41" t="str">
        <f t="shared" si="4"/>
        <v/>
      </c>
      <c r="S97" s="7"/>
      <c r="T97" s="7"/>
      <c r="U97" s="7"/>
      <c r="V97" s="7"/>
      <c r="W97" s="7"/>
      <c r="X97" s="7"/>
      <c r="Y97" s="7"/>
      <c r="Z97" s="7"/>
      <c r="AA97" s="7"/>
      <c r="AB97" s="7"/>
      <c r="AC97" s="7"/>
      <c r="AD97" s="7"/>
      <c r="AE97" s="7"/>
      <c r="AF97" s="7"/>
      <c r="AG97" s="7"/>
      <c r="AH97" s="7"/>
      <c r="AI97" s="7"/>
      <c r="AJ97" s="7"/>
      <c r="AK97" s="7"/>
      <c r="AL97" s="7"/>
    </row>
    <row r="98" spans="1:38" ht="12.75" customHeight="1" x14ac:dyDescent="0.3">
      <c r="A98" s="7"/>
      <c r="B98" s="33">
        <f t="shared" si="0"/>
        <v>90</v>
      </c>
      <c r="C98" s="34"/>
      <c r="D98" s="136"/>
      <c r="E98" s="108"/>
      <c r="F98" s="108"/>
      <c r="G98" s="109"/>
      <c r="H98" s="35"/>
      <c r="I98" s="36" t="str">
        <f t="array" ref="I98">IF(H98="","",INDEX(Settings!$C$9:$C$12,MATCH(H98,Settings!$B$9:$B$12,0)))</f>
        <v/>
      </c>
      <c r="J98" s="37"/>
      <c r="K98" s="35"/>
      <c r="L98" s="38" t="str">
        <f t="array" ref="L98">IF(K98="","",INDEX(Settings!$R$9:$R$12,MATCH(K98,Settings!$Q$9:$Q$12,0)))</f>
        <v/>
      </c>
      <c r="M98" s="39" t="str">
        <f>IF(L98="","",'Risk &amp; Cont'!$R$9)</f>
        <v/>
      </c>
      <c r="N98" s="40" t="str">
        <f t="shared" si="1"/>
        <v/>
      </c>
      <c r="O98" s="38" t="str">
        <f t="array" ref="O98">IF(OR(C98="",L98=""),"",INDEX(Settings!$O$9:$O$44,MATCH(C98,Settings!$N$9:$N$44,0)))</f>
        <v/>
      </c>
      <c r="P98" s="36" t="str">
        <f t="shared" si="2"/>
        <v/>
      </c>
      <c r="Q98" s="13" t="str">
        <f t="shared" si="3"/>
        <v/>
      </c>
      <c r="R98" s="41" t="str">
        <f t="shared" si="4"/>
        <v/>
      </c>
      <c r="S98" s="7"/>
      <c r="T98" s="7"/>
      <c r="U98" s="7"/>
      <c r="V98" s="7"/>
      <c r="W98" s="7"/>
      <c r="X98" s="7"/>
      <c r="Y98" s="7"/>
      <c r="Z98" s="7"/>
      <c r="AA98" s="7"/>
      <c r="AB98" s="7"/>
      <c r="AC98" s="7"/>
      <c r="AD98" s="7"/>
      <c r="AE98" s="7"/>
      <c r="AF98" s="7"/>
      <c r="AG98" s="7"/>
      <c r="AH98" s="7"/>
      <c r="AI98" s="7"/>
      <c r="AJ98" s="7"/>
      <c r="AK98" s="7"/>
      <c r="AL98" s="7"/>
    </row>
    <row r="99" spans="1:38" ht="12.75" customHeight="1" x14ac:dyDescent="0.3">
      <c r="A99" s="7"/>
      <c r="B99" s="33">
        <f t="shared" si="0"/>
        <v>91</v>
      </c>
      <c r="C99" s="34"/>
      <c r="D99" s="136"/>
      <c r="E99" s="108"/>
      <c r="F99" s="108"/>
      <c r="G99" s="109"/>
      <c r="H99" s="35"/>
      <c r="I99" s="36" t="str">
        <f t="array" ref="I99">IF(H99="","",INDEX(Settings!$C$9:$C$12,MATCH(H99,Settings!$B$9:$B$12,0)))</f>
        <v/>
      </c>
      <c r="J99" s="37"/>
      <c r="K99" s="35"/>
      <c r="L99" s="38" t="str">
        <f t="array" ref="L99">IF(K99="","",INDEX(Settings!$R$9:$R$12,MATCH(K99,Settings!$Q$9:$Q$12,0)))</f>
        <v/>
      </c>
      <c r="M99" s="39" t="str">
        <f>IF(L99="","",'Risk &amp; Cont'!$R$9)</f>
        <v/>
      </c>
      <c r="N99" s="40" t="str">
        <f t="shared" si="1"/>
        <v/>
      </c>
      <c r="O99" s="38" t="str">
        <f t="array" ref="O99">IF(OR(C99="",L99=""),"",INDEX(Settings!$O$9:$O$44,MATCH(C99,Settings!$N$9:$N$44,0)))</f>
        <v/>
      </c>
      <c r="P99" s="36" t="str">
        <f t="shared" si="2"/>
        <v/>
      </c>
      <c r="Q99" s="13" t="str">
        <f t="shared" si="3"/>
        <v/>
      </c>
      <c r="R99" s="41" t="str">
        <f t="shared" si="4"/>
        <v/>
      </c>
      <c r="S99" s="7"/>
      <c r="T99" s="7"/>
      <c r="U99" s="7"/>
      <c r="V99" s="7"/>
      <c r="W99" s="7"/>
      <c r="X99" s="7"/>
      <c r="Y99" s="7"/>
      <c r="Z99" s="7"/>
      <c r="AA99" s="7"/>
      <c r="AB99" s="7"/>
      <c r="AC99" s="7"/>
      <c r="AD99" s="7"/>
      <c r="AE99" s="7"/>
      <c r="AF99" s="7"/>
      <c r="AG99" s="7"/>
      <c r="AH99" s="7"/>
      <c r="AI99" s="7"/>
      <c r="AJ99" s="7"/>
      <c r="AK99" s="7"/>
      <c r="AL99" s="7"/>
    </row>
    <row r="100" spans="1:38" ht="12.75" customHeight="1" x14ac:dyDescent="0.3">
      <c r="A100" s="7"/>
      <c r="B100" s="33">
        <f t="shared" si="0"/>
        <v>92</v>
      </c>
      <c r="C100" s="34"/>
      <c r="D100" s="136"/>
      <c r="E100" s="108"/>
      <c r="F100" s="108"/>
      <c r="G100" s="109"/>
      <c r="H100" s="35"/>
      <c r="I100" s="36" t="str">
        <f t="array" ref="I100">IF(H100="","",INDEX(Settings!$C$9:$C$12,MATCH(H100,Settings!$B$9:$B$12,0)))</f>
        <v/>
      </c>
      <c r="J100" s="37"/>
      <c r="K100" s="35"/>
      <c r="L100" s="38" t="str">
        <f t="array" ref="L100">IF(K100="","",INDEX(Settings!$R$9:$R$12,MATCH(K100,Settings!$Q$9:$Q$12,0)))</f>
        <v/>
      </c>
      <c r="M100" s="39" t="str">
        <f>IF(L100="","",'Risk &amp; Cont'!$R$9)</f>
        <v/>
      </c>
      <c r="N100" s="40" t="str">
        <f t="shared" si="1"/>
        <v/>
      </c>
      <c r="O100" s="38" t="str">
        <f t="array" ref="O100">IF(OR(C100="",L100=""),"",INDEX(Settings!$O$9:$O$44,MATCH(C100,Settings!$N$9:$N$44,0)))</f>
        <v/>
      </c>
      <c r="P100" s="36" t="str">
        <f t="shared" si="2"/>
        <v/>
      </c>
      <c r="Q100" s="13" t="str">
        <f t="shared" si="3"/>
        <v/>
      </c>
      <c r="R100" s="41" t="str">
        <f t="shared" si="4"/>
        <v/>
      </c>
      <c r="S100" s="7"/>
      <c r="T100" s="7"/>
      <c r="U100" s="7"/>
      <c r="V100" s="7"/>
      <c r="W100" s="7"/>
      <c r="X100" s="7"/>
      <c r="Y100" s="7"/>
      <c r="Z100" s="7"/>
      <c r="AA100" s="7"/>
      <c r="AB100" s="7"/>
      <c r="AC100" s="7"/>
      <c r="AD100" s="7"/>
      <c r="AE100" s="7"/>
      <c r="AF100" s="7"/>
      <c r="AG100" s="7"/>
      <c r="AH100" s="7"/>
      <c r="AI100" s="7"/>
      <c r="AJ100" s="7"/>
      <c r="AK100" s="7"/>
      <c r="AL100" s="7"/>
    </row>
    <row r="101" spans="1:38" ht="12.75" customHeight="1" x14ac:dyDescent="0.3">
      <c r="A101" s="7"/>
      <c r="B101" s="33">
        <f t="shared" si="0"/>
        <v>93</v>
      </c>
      <c r="C101" s="34"/>
      <c r="D101" s="136"/>
      <c r="E101" s="108"/>
      <c r="F101" s="108"/>
      <c r="G101" s="109"/>
      <c r="H101" s="35"/>
      <c r="I101" s="36" t="str">
        <f t="array" ref="I101">IF(H101="","",INDEX(Settings!$C$9:$C$12,MATCH(H101,Settings!$B$9:$B$12,0)))</f>
        <v/>
      </c>
      <c r="J101" s="37"/>
      <c r="K101" s="35"/>
      <c r="L101" s="38" t="str">
        <f t="array" ref="L101">IF(K101="","",INDEX(Settings!$R$9:$R$12,MATCH(K101,Settings!$Q$9:$Q$12,0)))</f>
        <v/>
      </c>
      <c r="M101" s="39" t="str">
        <f>IF(L101="","",'Risk &amp; Cont'!$R$9)</f>
        <v/>
      </c>
      <c r="N101" s="40" t="str">
        <f t="shared" si="1"/>
        <v/>
      </c>
      <c r="O101" s="38" t="str">
        <f t="array" ref="O101">IF(OR(C101="",L101=""),"",INDEX(Settings!$O$9:$O$44,MATCH(C101,Settings!$N$9:$N$44,0)))</f>
        <v/>
      </c>
      <c r="P101" s="36" t="str">
        <f t="shared" si="2"/>
        <v/>
      </c>
      <c r="Q101" s="13" t="str">
        <f t="shared" si="3"/>
        <v/>
      </c>
      <c r="R101" s="41" t="str">
        <f t="shared" si="4"/>
        <v/>
      </c>
      <c r="S101" s="7"/>
      <c r="T101" s="7"/>
      <c r="U101" s="7"/>
      <c r="V101" s="7"/>
      <c r="W101" s="7"/>
      <c r="X101" s="7"/>
      <c r="Y101" s="7"/>
      <c r="Z101" s="7"/>
      <c r="AA101" s="7"/>
      <c r="AB101" s="7"/>
      <c r="AC101" s="7"/>
      <c r="AD101" s="7"/>
      <c r="AE101" s="7"/>
      <c r="AF101" s="7"/>
      <c r="AG101" s="7"/>
      <c r="AH101" s="7"/>
      <c r="AI101" s="7"/>
      <c r="AJ101" s="7"/>
      <c r="AK101" s="7"/>
      <c r="AL101" s="7"/>
    </row>
    <row r="102" spans="1:38" ht="12.75" customHeight="1" x14ac:dyDescent="0.3">
      <c r="A102" s="7"/>
      <c r="B102" s="33">
        <f t="shared" si="0"/>
        <v>94</v>
      </c>
      <c r="C102" s="34"/>
      <c r="D102" s="136"/>
      <c r="E102" s="108"/>
      <c r="F102" s="108"/>
      <c r="G102" s="109"/>
      <c r="H102" s="35"/>
      <c r="I102" s="36" t="str">
        <f t="array" ref="I102">IF(H102="","",INDEX(Settings!$C$9:$C$12,MATCH(H102,Settings!$B$9:$B$12,0)))</f>
        <v/>
      </c>
      <c r="J102" s="37"/>
      <c r="K102" s="35"/>
      <c r="L102" s="38" t="str">
        <f t="array" ref="L102">IF(K102="","",INDEX(Settings!$R$9:$R$12,MATCH(K102,Settings!$Q$9:$Q$12,0)))</f>
        <v/>
      </c>
      <c r="M102" s="39" t="str">
        <f>IF(L102="","",'Risk &amp; Cont'!$R$9)</f>
        <v/>
      </c>
      <c r="N102" s="40" t="str">
        <f t="shared" si="1"/>
        <v/>
      </c>
      <c r="O102" s="38" t="str">
        <f t="array" ref="O102">IF(OR(C102="",L102=""),"",INDEX(Settings!$O$9:$O$44,MATCH(C102,Settings!$N$9:$N$44,0)))</f>
        <v/>
      </c>
      <c r="P102" s="36" t="str">
        <f t="shared" si="2"/>
        <v/>
      </c>
      <c r="Q102" s="13" t="str">
        <f t="shared" si="3"/>
        <v/>
      </c>
      <c r="R102" s="41" t="str">
        <f t="shared" si="4"/>
        <v/>
      </c>
      <c r="S102" s="7"/>
      <c r="T102" s="7"/>
      <c r="U102" s="7"/>
      <c r="V102" s="7"/>
      <c r="W102" s="7"/>
      <c r="X102" s="7"/>
      <c r="Y102" s="7"/>
      <c r="Z102" s="7"/>
      <c r="AA102" s="7"/>
      <c r="AB102" s="7"/>
      <c r="AC102" s="7"/>
      <c r="AD102" s="7"/>
      <c r="AE102" s="7"/>
      <c r="AF102" s="7"/>
      <c r="AG102" s="7"/>
      <c r="AH102" s="7"/>
      <c r="AI102" s="7"/>
      <c r="AJ102" s="7"/>
      <c r="AK102" s="7"/>
      <c r="AL102" s="7"/>
    </row>
    <row r="103" spans="1:38" ht="12.75" customHeight="1" x14ac:dyDescent="0.3">
      <c r="A103" s="7"/>
      <c r="B103" s="33">
        <f t="shared" si="0"/>
        <v>95</v>
      </c>
      <c r="C103" s="34"/>
      <c r="D103" s="136"/>
      <c r="E103" s="108"/>
      <c r="F103" s="108"/>
      <c r="G103" s="109"/>
      <c r="H103" s="35"/>
      <c r="I103" s="36" t="str">
        <f t="array" ref="I103">IF(H103="","",INDEX(Settings!$C$9:$C$12,MATCH(H103,Settings!$B$9:$B$12,0)))</f>
        <v/>
      </c>
      <c r="J103" s="37"/>
      <c r="K103" s="35"/>
      <c r="L103" s="38" t="str">
        <f t="array" ref="L103">IF(K103="","",INDEX(Settings!$R$9:$R$12,MATCH(K103,Settings!$Q$9:$Q$12,0)))</f>
        <v/>
      </c>
      <c r="M103" s="39" t="str">
        <f>IF(L103="","",'Risk &amp; Cont'!$R$9)</f>
        <v/>
      </c>
      <c r="N103" s="40" t="str">
        <f t="shared" si="1"/>
        <v/>
      </c>
      <c r="O103" s="38" t="str">
        <f t="array" ref="O103">IF(OR(C103="",L103=""),"",INDEX(Settings!$O$9:$O$44,MATCH(C103,Settings!$N$9:$N$44,0)))</f>
        <v/>
      </c>
      <c r="P103" s="36" t="str">
        <f t="shared" si="2"/>
        <v/>
      </c>
      <c r="Q103" s="13" t="str">
        <f t="shared" si="3"/>
        <v/>
      </c>
      <c r="R103" s="41" t="str">
        <f t="shared" si="4"/>
        <v/>
      </c>
      <c r="S103" s="7"/>
      <c r="T103" s="7"/>
      <c r="U103" s="7"/>
      <c r="V103" s="7"/>
      <c r="W103" s="7"/>
      <c r="X103" s="7"/>
      <c r="Y103" s="7"/>
      <c r="Z103" s="7"/>
      <c r="AA103" s="7"/>
      <c r="AB103" s="7"/>
      <c r="AC103" s="7"/>
      <c r="AD103" s="7"/>
      <c r="AE103" s="7"/>
      <c r="AF103" s="7"/>
      <c r="AG103" s="7"/>
      <c r="AH103" s="7"/>
      <c r="AI103" s="7"/>
      <c r="AJ103" s="7"/>
      <c r="AK103" s="7"/>
      <c r="AL103" s="7"/>
    </row>
    <row r="104" spans="1:38" ht="12.75" customHeight="1" x14ac:dyDescent="0.3">
      <c r="A104" s="7"/>
      <c r="B104" s="33">
        <f t="shared" si="0"/>
        <v>96</v>
      </c>
      <c r="C104" s="34"/>
      <c r="D104" s="136"/>
      <c r="E104" s="108"/>
      <c r="F104" s="108"/>
      <c r="G104" s="109"/>
      <c r="H104" s="35"/>
      <c r="I104" s="36" t="str">
        <f t="array" ref="I104">IF(H104="","",INDEX(Settings!$C$9:$C$12,MATCH(H104,Settings!$B$9:$B$12,0)))</f>
        <v/>
      </c>
      <c r="J104" s="37"/>
      <c r="K104" s="35"/>
      <c r="L104" s="38" t="str">
        <f t="array" ref="L104">IF(K104="","",INDEX(Settings!$R$9:$R$12,MATCH(K104,Settings!$Q$9:$Q$12,0)))</f>
        <v/>
      </c>
      <c r="M104" s="39" t="str">
        <f>IF(L104="","",'Risk &amp; Cont'!$R$9)</f>
        <v/>
      </c>
      <c r="N104" s="40" t="str">
        <f t="shared" si="1"/>
        <v/>
      </c>
      <c r="O104" s="38" t="str">
        <f t="array" ref="O104">IF(OR(C104="",L104=""),"",INDEX(Settings!$O$9:$O$44,MATCH(C104,Settings!$N$9:$N$44,0)))</f>
        <v/>
      </c>
      <c r="P104" s="36" t="str">
        <f t="shared" si="2"/>
        <v/>
      </c>
      <c r="Q104" s="13" t="str">
        <f t="shared" si="3"/>
        <v/>
      </c>
      <c r="R104" s="41" t="str">
        <f t="shared" si="4"/>
        <v/>
      </c>
      <c r="S104" s="7"/>
      <c r="T104" s="7"/>
      <c r="U104" s="7"/>
      <c r="V104" s="7"/>
      <c r="W104" s="7"/>
      <c r="X104" s="7"/>
      <c r="Y104" s="7"/>
      <c r="Z104" s="7"/>
      <c r="AA104" s="7"/>
      <c r="AB104" s="7"/>
      <c r="AC104" s="7"/>
      <c r="AD104" s="7"/>
      <c r="AE104" s="7"/>
      <c r="AF104" s="7"/>
      <c r="AG104" s="7"/>
      <c r="AH104" s="7"/>
      <c r="AI104" s="7"/>
      <c r="AJ104" s="7"/>
      <c r="AK104" s="7"/>
      <c r="AL104" s="7"/>
    </row>
    <row r="105" spans="1:38" ht="12.75" customHeight="1" x14ac:dyDescent="0.3">
      <c r="A105" s="7"/>
      <c r="B105" s="33">
        <f t="shared" si="0"/>
        <v>97</v>
      </c>
      <c r="C105" s="34"/>
      <c r="D105" s="136"/>
      <c r="E105" s="108"/>
      <c r="F105" s="108"/>
      <c r="G105" s="109"/>
      <c r="H105" s="35"/>
      <c r="I105" s="36" t="str">
        <f t="array" ref="I105">IF(H105="","",INDEX(Settings!$C$9:$C$12,MATCH(H105,Settings!$B$9:$B$12,0)))</f>
        <v/>
      </c>
      <c r="J105" s="37"/>
      <c r="K105" s="35"/>
      <c r="L105" s="38" t="str">
        <f t="array" ref="L105">IF(K105="","",INDEX(Settings!$R$9:$R$12,MATCH(K105,Settings!$Q$9:$Q$12,0)))</f>
        <v/>
      </c>
      <c r="M105" s="39" t="str">
        <f>IF(L105="","",'Risk &amp; Cont'!$R$9)</f>
        <v/>
      </c>
      <c r="N105" s="40" t="str">
        <f t="shared" si="1"/>
        <v/>
      </c>
      <c r="O105" s="38" t="str">
        <f t="array" ref="O105">IF(OR(C105="",L105=""),"",INDEX(Settings!$O$9:$O$44,MATCH(C105,Settings!$N$9:$N$44,0)))</f>
        <v/>
      </c>
      <c r="P105" s="36" t="str">
        <f t="shared" si="2"/>
        <v/>
      </c>
      <c r="Q105" s="13" t="str">
        <f t="shared" si="3"/>
        <v/>
      </c>
      <c r="R105" s="41" t="str">
        <f t="shared" si="4"/>
        <v/>
      </c>
      <c r="S105" s="7"/>
      <c r="T105" s="7"/>
      <c r="U105" s="7"/>
      <c r="V105" s="7"/>
      <c r="W105" s="7"/>
      <c r="X105" s="7"/>
      <c r="Y105" s="7"/>
      <c r="Z105" s="7"/>
      <c r="AA105" s="7"/>
      <c r="AB105" s="7"/>
      <c r="AC105" s="7"/>
      <c r="AD105" s="7"/>
      <c r="AE105" s="7"/>
      <c r="AF105" s="7"/>
      <c r="AG105" s="7"/>
      <c r="AH105" s="7"/>
      <c r="AI105" s="7"/>
      <c r="AJ105" s="7"/>
      <c r="AK105" s="7"/>
      <c r="AL105" s="7"/>
    </row>
    <row r="106" spans="1:38" ht="12.75" customHeight="1" x14ac:dyDescent="0.3">
      <c r="A106" s="7"/>
      <c r="B106" s="33">
        <f t="shared" si="0"/>
        <v>98</v>
      </c>
      <c r="C106" s="34"/>
      <c r="D106" s="136"/>
      <c r="E106" s="108"/>
      <c r="F106" s="108"/>
      <c r="G106" s="109"/>
      <c r="H106" s="35"/>
      <c r="I106" s="36" t="str">
        <f t="array" ref="I106">IF(H106="","",INDEX(Settings!$C$9:$C$12,MATCH(H106,Settings!$B$9:$B$12,0)))</f>
        <v/>
      </c>
      <c r="J106" s="37"/>
      <c r="K106" s="35"/>
      <c r="L106" s="38" t="str">
        <f t="array" ref="L106">IF(K106="","",INDEX(Settings!$R$9:$R$12,MATCH(K106,Settings!$Q$9:$Q$12,0)))</f>
        <v/>
      </c>
      <c r="M106" s="39" t="str">
        <f>IF(L106="","",'Risk &amp; Cont'!$R$9)</f>
        <v/>
      </c>
      <c r="N106" s="40" t="str">
        <f t="shared" si="1"/>
        <v/>
      </c>
      <c r="O106" s="38" t="str">
        <f t="array" ref="O106">IF(OR(C106="",L106=""),"",INDEX(Settings!$O$9:$O$44,MATCH(C106,Settings!$N$9:$N$44,0)))</f>
        <v/>
      </c>
      <c r="P106" s="36" t="str">
        <f t="shared" si="2"/>
        <v/>
      </c>
      <c r="Q106" s="13" t="str">
        <f t="shared" si="3"/>
        <v/>
      </c>
      <c r="R106" s="41" t="str">
        <f t="shared" si="4"/>
        <v/>
      </c>
      <c r="S106" s="7"/>
      <c r="T106" s="7"/>
      <c r="U106" s="7"/>
      <c r="V106" s="7"/>
      <c r="W106" s="7"/>
      <c r="X106" s="7"/>
      <c r="Y106" s="7"/>
      <c r="Z106" s="7"/>
      <c r="AA106" s="7"/>
      <c r="AB106" s="7"/>
      <c r="AC106" s="7"/>
      <c r="AD106" s="7"/>
      <c r="AE106" s="7"/>
      <c r="AF106" s="7"/>
      <c r="AG106" s="7"/>
      <c r="AH106" s="7"/>
      <c r="AI106" s="7"/>
      <c r="AJ106" s="7"/>
      <c r="AK106" s="7"/>
      <c r="AL106" s="7"/>
    </row>
    <row r="107" spans="1:38" ht="12.75" customHeight="1" x14ac:dyDescent="0.3">
      <c r="A107" s="7"/>
      <c r="B107" s="33">
        <f t="shared" si="0"/>
        <v>99</v>
      </c>
      <c r="C107" s="34"/>
      <c r="D107" s="136"/>
      <c r="E107" s="108"/>
      <c r="F107" s="108"/>
      <c r="G107" s="109"/>
      <c r="H107" s="35"/>
      <c r="I107" s="36" t="str">
        <f t="array" ref="I107">IF(H107="","",INDEX(Settings!$C$9:$C$12,MATCH(H107,Settings!$B$9:$B$12,0)))</f>
        <v/>
      </c>
      <c r="J107" s="37"/>
      <c r="K107" s="35"/>
      <c r="L107" s="38" t="str">
        <f t="array" ref="L107">IF(K107="","",INDEX(Settings!$R$9:$R$12,MATCH(K107,Settings!$Q$9:$Q$12,0)))</f>
        <v/>
      </c>
      <c r="M107" s="39" t="str">
        <f>IF(L107="","",'Risk &amp; Cont'!$R$9)</f>
        <v/>
      </c>
      <c r="N107" s="40" t="str">
        <f t="shared" si="1"/>
        <v/>
      </c>
      <c r="O107" s="38" t="str">
        <f t="array" ref="O107">IF(OR(C107="",L107=""),"",INDEX(Settings!$O$9:$O$44,MATCH(C107,Settings!$N$9:$N$44,0)))</f>
        <v/>
      </c>
      <c r="P107" s="36" t="str">
        <f t="shared" si="2"/>
        <v/>
      </c>
      <c r="Q107" s="13" t="str">
        <f t="shared" si="3"/>
        <v/>
      </c>
      <c r="R107" s="41" t="str">
        <f t="shared" si="4"/>
        <v/>
      </c>
      <c r="S107" s="7"/>
      <c r="T107" s="7"/>
      <c r="U107" s="7"/>
      <c r="V107" s="7"/>
      <c r="W107" s="7"/>
      <c r="X107" s="7"/>
      <c r="Y107" s="7"/>
      <c r="Z107" s="7"/>
      <c r="AA107" s="7"/>
      <c r="AB107" s="7"/>
      <c r="AC107" s="7"/>
      <c r="AD107" s="7"/>
      <c r="AE107" s="7"/>
      <c r="AF107" s="7"/>
      <c r="AG107" s="7"/>
      <c r="AH107" s="7"/>
      <c r="AI107" s="7"/>
      <c r="AJ107" s="7"/>
      <c r="AK107" s="7"/>
      <c r="AL107" s="7"/>
    </row>
    <row r="108" spans="1:38" ht="12.75" customHeight="1" x14ac:dyDescent="0.3">
      <c r="A108" s="7"/>
      <c r="B108" s="33">
        <f t="shared" si="0"/>
        <v>100</v>
      </c>
      <c r="C108" s="34"/>
      <c r="D108" s="136"/>
      <c r="E108" s="108"/>
      <c r="F108" s="108"/>
      <c r="G108" s="109"/>
      <c r="H108" s="35"/>
      <c r="I108" s="36" t="str">
        <f t="array" ref="I108">IF(H108="","",INDEX(Settings!$C$9:$C$12,MATCH(H108,Settings!$B$9:$B$12,0)))</f>
        <v/>
      </c>
      <c r="J108" s="37"/>
      <c r="K108" s="35"/>
      <c r="L108" s="38" t="str">
        <f t="array" ref="L108">IF(K108="","",INDEX(Settings!$R$9:$R$12,MATCH(K108,Settings!$Q$9:$Q$12,0)))</f>
        <v/>
      </c>
      <c r="M108" s="39" t="str">
        <f>IF(L108="","",'Risk &amp; Cont'!$R$9)</f>
        <v/>
      </c>
      <c r="N108" s="40" t="str">
        <f t="shared" si="1"/>
        <v/>
      </c>
      <c r="O108" s="38" t="str">
        <f t="array" ref="O108">IF(OR(C108="",L108=""),"",INDEX(Settings!$O$9:$O$44,MATCH(C108,Settings!$N$9:$N$44,0)))</f>
        <v/>
      </c>
      <c r="P108" s="36" t="str">
        <f t="shared" si="2"/>
        <v/>
      </c>
      <c r="Q108" s="13" t="str">
        <f t="shared" si="3"/>
        <v/>
      </c>
      <c r="R108" s="41" t="str">
        <f t="shared" si="4"/>
        <v/>
      </c>
      <c r="S108" s="7"/>
      <c r="T108" s="7"/>
      <c r="U108" s="7"/>
      <c r="V108" s="7"/>
      <c r="W108" s="7"/>
      <c r="X108" s="7"/>
      <c r="Y108" s="7"/>
      <c r="Z108" s="7"/>
      <c r="AA108" s="7"/>
      <c r="AB108" s="7"/>
      <c r="AC108" s="7"/>
      <c r="AD108" s="7"/>
      <c r="AE108" s="7"/>
      <c r="AF108" s="7"/>
      <c r="AG108" s="7"/>
      <c r="AH108" s="7"/>
      <c r="AI108" s="7"/>
      <c r="AJ108" s="7"/>
      <c r="AK108" s="7"/>
      <c r="AL108" s="7"/>
    </row>
    <row r="109" spans="1:38" ht="12.75" customHeight="1" x14ac:dyDescent="0.3">
      <c r="A109" s="7"/>
      <c r="B109" s="33">
        <f t="shared" si="0"/>
        <v>101</v>
      </c>
      <c r="C109" s="34"/>
      <c r="D109" s="136"/>
      <c r="E109" s="108"/>
      <c r="F109" s="108"/>
      <c r="G109" s="109"/>
      <c r="H109" s="35"/>
      <c r="I109" s="36" t="str">
        <f t="array" ref="I109">IF(H109="","",INDEX(Settings!$C$9:$C$12,MATCH(H109,Settings!$B$9:$B$12,0)))</f>
        <v/>
      </c>
      <c r="J109" s="37"/>
      <c r="K109" s="35"/>
      <c r="L109" s="38" t="str">
        <f t="array" ref="L109">IF(K109="","",INDEX(Settings!$R$9:$R$12,MATCH(K109,Settings!$Q$9:$Q$12,0)))</f>
        <v/>
      </c>
      <c r="M109" s="39" t="str">
        <f>IF(L109="","",'Risk &amp; Cont'!$R$9)</f>
        <v/>
      </c>
      <c r="N109" s="40" t="str">
        <f t="shared" si="1"/>
        <v/>
      </c>
      <c r="O109" s="38" t="str">
        <f t="array" ref="O109">IF(OR(C109="",L109=""),"",INDEX(Settings!$O$9:$O$44,MATCH(C109,Settings!$N$9:$N$44,0)))</f>
        <v/>
      </c>
      <c r="P109" s="36" t="str">
        <f t="shared" si="2"/>
        <v/>
      </c>
      <c r="Q109" s="13" t="str">
        <f t="shared" si="3"/>
        <v/>
      </c>
      <c r="R109" s="41" t="str">
        <f t="shared" si="4"/>
        <v/>
      </c>
      <c r="S109" s="7"/>
      <c r="T109" s="7"/>
      <c r="U109" s="7"/>
      <c r="V109" s="7"/>
      <c r="W109" s="7"/>
      <c r="X109" s="7"/>
      <c r="Y109" s="7"/>
      <c r="Z109" s="7"/>
      <c r="AA109" s="7"/>
      <c r="AB109" s="7"/>
      <c r="AC109" s="7"/>
      <c r="AD109" s="7"/>
      <c r="AE109" s="7"/>
      <c r="AF109" s="7"/>
      <c r="AG109" s="7"/>
      <c r="AH109" s="7"/>
      <c r="AI109" s="7"/>
      <c r="AJ109" s="7"/>
      <c r="AK109" s="7"/>
      <c r="AL109" s="7"/>
    </row>
    <row r="110" spans="1:38" ht="27.75" customHeight="1" x14ac:dyDescent="0.25">
      <c r="A110" s="26"/>
      <c r="B110" s="27" t="s">
        <v>154</v>
      </c>
      <c r="C110" s="29"/>
      <c r="D110" s="29"/>
      <c r="E110" s="29"/>
      <c r="F110" s="29"/>
      <c r="G110" s="29"/>
      <c r="H110" s="137" t="s">
        <v>176</v>
      </c>
      <c r="I110" s="109"/>
      <c r="J110" s="42">
        <f>SUM(J9:J108)</f>
        <v>296</v>
      </c>
      <c r="K110" s="137" t="str">
        <f>IF(SUM(Overheads!$S$9:$U$9)&gt;0,"Overheads are included","Overheads are not included")</f>
        <v>Overheads are not included</v>
      </c>
      <c r="L110" s="108"/>
      <c r="M110" s="109"/>
      <c r="N110" s="29">
        <f>SUM(N9:N108)+(Overheads!$P$13)</f>
        <v>3776</v>
      </c>
      <c r="O110" s="29"/>
      <c r="P110" s="29">
        <f>ROUND(SUM(P9:P108)+(Overheads!$P$17),0)</f>
        <v>4154</v>
      </c>
      <c r="Q110" s="29">
        <f>(P110-N110)</f>
        <v>378</v>
      </c>
      <c r="R110" s="30">
        <f>IF(P110=0,0,Q110/P110)</f>
        <v>9.0996629754453537E-2</v>
      </c>
      <c r="S110" s="31"/>
      <c r="T110" s="31"/>
      <c r="U110" s="31"/>
      <c r="V110" s="31"/>
      <c r="W110" s="31"/>
      <c r="X110" s="31"/>
      <c r="Y110" s="31"/>
      <c r="Z110" s="31"/>
      <c r="AA110" s="31"/>
      <c r="AB110" s="31"/>
      <c r="AC110" s="31"/>
      <c r="AD110" s="31"/>
      <c r="AE110" s="31"/>
      <c r="AF110" s="31"/>
      <c r="AG110" s="31"/>
      <c r="AH110" s="31"/>
      <c r="AI110" s="31"/>
      <c r="AJ110" s="31"/>
      <c r="AK110" s="31"/>
      <c r="AL110" s="31"/>
    </row>
    <row r="111" spans="1:38" ht="12.75" customHeight="1" x14ac:dyDescent="0.3">
      <c r="A111" s="7"/>
      <c r="B111" s="43"/>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row>
    <row r="112" spans="1:38" ht="12.75" customHeight="1" x14ac:dyDescent="0.3">
      <c r="A112" s="7"/>
      <c r="B112" s="43"/>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row>
    <row r="113" spans="1:38" ht="12.75" customHeight="1" x14ac:dyDescent="0.3">
      <c r="A113" s="7"/>
      <c r="B113" s="43"/>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row>
    <row r="114" spans="1:38" ht="12.75" customHeight="1" x14ac:dyDescent="0.3">
      <c r="A114" s="7"/>
      <c r="B114" s="43"/>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row>
    <row r="115" spans="1:38" ht="12.75" customHeight="1" x14ac:dyDescent="0.3">
      <c r="A115" s="7"/>
      <c r="B115" s="43"/>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row>
    <row r="116" spans="1:38" ht="12.75" customHeight="1" x14ac:dyDescent="0.3">
      <c r="A116" s="7"/>
      <c r="B116" s="43"/>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row>
    <row r="117" spans="1:38" ht="12.75" customHeight="1" x14ac:dyDescent="0.3">
      <c r="A117" s="7"/>
      <c r="B117" s="43"/>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row>
    <row r="118" spans="1:38" ht="12.75" customHeight="1" x14ac:dyDescent="0.3">
      <c r="A118" s="7"/>
      <c r="B118" s="43"/>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row>
    <row r="119" spans="1:38" ht="12.75" customHeight="1" x14ac:dyDescent="0.3">
      <c r="A119" s="7"/>
      <c r="B119" s="43"/>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row>
    <row r="120" spans="1:38" ht="12.75" customHeight="1" x14ac:dyDescent="0.3">
      <c r="A120" s="7"/>
      <c r="B120" s="43"/>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row>
    <row r="121" spans="1:38" ht="12.75" customHeight="1" x14ac:dyDescent="0.3">
      <c r="A121" s="7"/>
      <c r="B121" s="43"/>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row>
    <row r="122" spans="1:38" ht="12.75" customHeight="1" x14ac:dyDescent="0.3">
      <c r="A122" s="7"/>
      <c r="B122" s="43"/>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row>
    <row r="123" spans="1:38" ht="12.75" customHeight="1" x14ac:dyDescent="0.3">
      <c r="A123" s="7"/>
      <c r="B123" s="43"/>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row>
    <row r="124" spans="1:38" ht="12.75" customHeight="1" x14ac:dyDescent="0.3">
      <c r="A124" s="7"/>
      <c r="B124" s="43"/>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row>
    <row r="125" spans="1:38" ht="12.75" customHeight="1" x14ac:dyDescent="0.3">
      <c r="A125" s="7"/>
      <c r="B125" s="43"/>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row>
    <row r="126" spans="1:38" ht="12.75" customHeight="1" x14ac:dyDescent="0.3">
      <c r="A126" s="7"/>
      <c r="B126" s="43"/>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row>
    <row r="127" spans="1:38" ht="12.75" customHeight="1" x14ac:dyDescent="0.3">
      <c r="A127" s="7"/>
      <c r="B127" s="43"/>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row>
    <row r="128" spans="1:38" ht="12.75" customHeight="1" x14ac:dyDescent="0.3">
      <c r="A128" s="7"/>
      <c r="B128" s="43"/>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row>
    <row r="129" spans="1:38" ht="12.75" customHeight="1" x14ac:dyDescent="0.3">
      <c r="A129" s="7"/>
      <c r="B129" s="43"/>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row>
    <row r="130" spans="1:38" ht="12.75" customHeight="1" x14ac:dyDescent="0.3">
      <c r="A130" s="7"/>
      <c r="B130" s="43"/>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row>
    <row r="131" spans="1:38" ht="12.75" customHeight="1" x14ac:dyDescent="0.3">
      <c r="A131" s="7"/>
      <c r="B131" s="43"/>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row>
    <row r="132" spans="1:38" ht="12.75" customHeight="1" x14ac:dyDescent="0.3">
      <c r="A132" s="7"/>
      <c r="B132" s="43"/>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row>
    <row r="133" spans="1:38" ht="12.75" customHeight="1" x14ac:dyDescent="0.3">
      <c r="A133" s="7"/>
      <c r="B133" s="43"/>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row>
    <row r="134" spans="1:38" ht="12.75" customHeight="1" x14ac:dyDescent="0.3">
      <c r="A134" s="7"/>
      <c r="B134" s="43"/>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row>
    <row r="135" spans="1:38" ht="12.75" customHeight="1" x14ac:dyDescent="0.3">
      <c r="A135" s="7"/>
      <c r="B135" s="43"/>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row>
    <row r="136" spans="1:38" ht="12.75" customHeight="1" x14ac:dyDescent="0.3">
      <c r="A136" s="7"/>
      <c r="B136" s="43"/>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row>
    <row r="137" spans="1:38" ht="12.75" customHeight="1" x14ac:dyDescent="0.3">
      <c r="A137" s="7"/>
      <c r="B137" s="43"/>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row>
    <row r="138" spans="1:38" ht="12.75" customHeight="1" x14ac:dyDescent="0.3">
      <c r="A138" s="7"/>
      <c r="B138" s="43"/>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row>
    <row r="139" spans="1:38" ht="12.75" customHeight="1" x14ac:dyDescent="0.3">
      <c r="A139" s="7"/>
      <c r="B139" s="43"/>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row>
    <row r="140" spans="1:38" ht="12.75" customHeight="1" x14ac:dyDescent="0.3">
      <c r="A140" s="7"/>
      <c r="B140" s="43"/>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row>
    <row r="141" spans="1:38" ht="12.75" customHeight="1" x14ac:dyDescent="0.3">
      <c r="A141" s="7"/>
      <c r="B141" s="43"/>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row>
    <row r="142" spans="1:38" ht="12.75" customHeight="1" x14ac:dyDescent="0.3">
      <c r="A142" s="7"/>
      <c r="B142" s="43"/>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row>
    <row r="143" spans="1:38" ht="12.75" customHeight="1" x14ac:dyDescent="0.3">
      <c r="A143" s="7"/>
      <c r="B143" s="43"/>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row>
    <row r="144" spans="1:38" ht="12.75" customHeight="1" x14ac:dyDescent="0.3">
      <c r="A144" s="7"/>
      <c r="B144" s="43"/>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row>
    <row r="145" spans="1:38" ht="12.75" customHeight="1" x14ac:dyDescent="0.3">
      <c r="A145" s="7"/>
      <c r="B145" s="43"/>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row>
    <row r="146" spans="1:38" ht="12.75" customHeight="1" x14ac:dyDescent="0.3">
      <c r="A146" s="7"/>
      <c r="B146" s="43"/>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row>
    <row r="147" spans="1:38" ht="12.75" customHeight="1" x14ac:dyDescent="0.3">
      <c r="A147" s="7"/>
      <c r="B147" s="43"/>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row>
    <row r="148" spans="1:38" ht="12.75" customHeight="1" x14ac:dyDescent="0.3">
      <c r="A148" s="7"/>
      <c r="B148" s="43"/>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row>
    <row r="149" spans="1:38" ht="12.75" customHeight="1" x14ac:dyDescent="0.3">
      <c r="A149" s="7"/>
      <c r="B149" s="43"/>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row>
    <row r="150" spans="1:38" ht="12.75" customHeight="1" x14ac:dyDescent="0.3">
      <c r="A150" s="7"/>
      <c r="B150" s="43"/>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row>
    <row r="151" spans="1:38" ht="12.75" customHeight="1" x14ac:dyDescent="0.3">
      <c r="A151" s="7"/>
      <c r="B151" s="43"/>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row>
    <row r="152" spans="1:38" ht="12.75" customHeight="1" x14ac:dyDescent="0.3">
      <c r="A152" s="7"/>
      <c r="B152" s="43"/>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row>
    <row r="153" spans="1:38" ht="12.75" customHeight="1" x14ac:dyDescent="0.3">
      <c r="A153" s="7"/>
      <c r="B153" s="43"/>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row>
    <row r="154" spans="1:38" ht="12.75" customHeight="1" x14ac:dyDescent="0.3">
      <c r="A154" s="7"/>
      <c r="B154" s="43"/>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row>
    <row r="155" spans="1:38" ht="12.75" customHeight="1" x14ac:dyDescent="0.3">
      <c r="A155" s="7"/>
      <c r="B155" s="43"/>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row>
    <row r="156" spans="1:38" ht="12.75" customHeight="1" x14ac:dyDescent="0.3">
      <c r="A156" s="7"/>
      <c r="B156" s="43"/>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row>
    <row r="157" spans="1:38" ht="12.75" customHeight="1" x14ac:dyDescent="0.3">
      <c r="A157" s="7"/>
      <c r="B157" s="43"/>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row>
    <row r="158" spans="1:38" ht="12.75" customHeight="1" x14ac:dyDescent="0.3">
      <c r="A158" s="7"/>
      <c r="B158" s="43"/>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row>
    <row r="159" spans="1:38" ht="12.75" customHeight="1" x14ac:dyDescent="0.3">
      <c r="A159" s="7"/>
      <c r="B159" s="43"/>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row>
    <row r="160" spans="1:38" ht="12.75" customHeight="1" x14ac:dyDescent="0.3">
      <c r="A160" s="7"/>
      <c r="B160" s="43"/>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row>
    <row r="161" spans="1:38" ht="12.75" customHeight="1" x14ac:dyDescent="0.3">
      <c r="A161" s="7"/>
      <c r="B161" s="43"/>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row>
    <row r="162" spans="1:38" ht="12.75" customHeight="1" x14ac:dyDescent="0.3">
      <c r="A162" s="7"/>
      <c r="B162" s="43"/>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row>
    <row r="163" spans="1:38" ht="12.75" customHeight="1" x14ac:dyDescent="0.3">
      <c r="A163" s="7"/>
      <c r="B163" s="43"/>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row>
    <row r="164" spans="1:38" ht="12.75" customHeight="1" x14ac:dyDescent="0.3">
      <c r="A164" s="7"/>
      <c r="B164" s="43"/>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row>
    <row r="165" spans="1:38" ht="12.75" customHeight="1" x14ac:dyDescent="0.3">
      <c r="A165" s="7"/>
      <c r="B165" s="43"/>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row>
    <row r="166" spans="1:38" ht="12.75" customHeight="1" x14ac:dyDescent="0.3">
      <c r="A166" s="7"/>
      <c r="B166" s="43"/>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row>
    <row r="167" spans="1:38" ht="12.75" customHeight="1" x14ac:dyDescent="0.3">
      <c r="A167" s="7"/>
      <c r="B167" s="43"/>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row>
    <row r="168" spans="1:38" ht="12.75" customHeight="1" x14ac:dyDescent="0.3">
      <c r="A168" s="7"/>
      <c r="B168" s="43"/>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row>
    <row r="169" spans="1:38" ht="12.75" customHeight="1" x14ac:dyDescent="0.3">
      <c r="A169" s="7"/>
      <c r="B169" s="43"/>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row>
    <row r="170" spans="1:38" ht="12.75" customHeight="1" x14ac:dyDescent="0.3">
      <c r="A170" s="7"/>
      <c r="B170" s="43"/>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row>
    <row r="171" spans="1:38" ht="12.75" customHeight="1" x14ac:dyDescent="0.3">
      <c r="A171" s="7"/>
      <c r="B171" s="43"/>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row>
    <row r="172" spans="1:38" ht="12.75" customHeight="1" x14ac:dyDescent="0.3">
      <c r="A172" s="7"/>
      <c r="B172" s="43"/>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row>
    <row r="173" spans="1:38" ht="12.75" customHeight="1" x14ac:dyDescent="0.3">
      <c r="A173" s="7"/>
      <c r="B173" s="43"/>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row>
    <row r="174" spans="1:38" ht="12.75" customHeight="1" x14ac:dyDescent="0.3">
      <c r="A174" s="7"/>
      <c r="B174" s="43"/>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row>
    <row r="175" spans="1:38" ht="12.75" customHeight="1" x14ac:dyDescent="0.3">
      <c r="A175" s="7"/>
      <c r="B175" s="43"/>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row>
    <row r="176" spans="1:38" ht="12.75" customHeight="1" x14ac:dyDescent="0.3">
      <c r="A176" s="7"/>
      <c r="B176" s="43"/>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row>
    <row r="177" spans="1:38" ht="12.75" customHeight="1" x14ac:dyDescent="0.3">
      <c r="A177" s="7"/>
      <c r="B177" s="43"/>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row>
    <row r="178" spans="1:38" ht="12.75" customHeight="1" x14ac:dyDescent="0.3">
      <c r="A178" s="7"/>
      <c r="B178" s="43"/>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row>
    <row r="179" spans="1:38" ht="12.75" customHeight="1" x14ac:dyDescent="0.3">
      <c r="A179" s="7"/>
      <c r="B179" s="43"/>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row>
    <row r="180" spans="1:38" ht="12.75" customHeight="1" x14ac:dyDescent="0.3">
      <c r="A180" s="7"/>
      <c r="B180" s="43"/>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row>
    <row r="181" spans="1:38" ht="12.75" customHeight="1" x14ac:dyDescent="0.3">
      <c r="A181" s="7"/>
      <c r="B181" s="43"/>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row>
    <row r="182" spans="1:38" ht="12.75" customHeight="1" x14ac:dyDescent="0.3">
      <c r="A182" s="7"/>
      <c r="B182" s="43"/>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row>
    <row r="183" spans="1:38" ht="12.75" customHeight="1" x14ac:dyDescent="0.3">
      <c r="A183" s="7"/>
      <c r="B183" s="43"/>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row>
    <row r="184" spans="1:38" ht="12.75" customHeight="1" x14ac:dyDescent="0.3">
      <c r="A184" s="7"/>
      <c r="B184" s="43"/>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row>
    <row r="185" spans="1:38" ht="12.75" customHeight="1" x14ac:dyDescent="0.3">
      <c r="A185" s="7"/>
      <c r="B185" s="43"/>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row>
    <row r="186" spans="1:38" ht="12.75" customHeight="1" x14ac:dyDescent="0.3">
      <c r="A186" s="7"/>
      <c r="B186" s="43"/>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row>
    <row r="187" spans="1:38" ht="12.75" customHeight="1" x14ac:dyDescent="0.3">
      <c r="A187" s="7"/>
      <c r="B187" s="43"/>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row>
    <row r="188" spans="1:38" ht="12.75" customHeight="1" x14ac:dyDescent="0.3">
      <c r="A188" s="7"/>
      <c r="B188" s="43"/>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row>
    <row r="189" spans="1:38" ht="12.75" customHeight="1" x14ac:dyDescent="0.3">
      <c r="A189" s="7"/>
      <c r="B189" s="43"/>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row>
    <row r="190" spans="1:38" ht="12.75" customHeight="1" x14ac:dyDescent="0.3">
      <c r="A190" s="7"/>
      <c r="B190" s="43"/>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row>
    <row r="191" spans="1:38" ht="12.75" customHeight="1" x14ac:dyDescent="0.3">
      <c r="A191" s="7"/>
      <c r="B191" s="43"/>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row>
    <row r="192" spans="1:38" ht="12.75" customHeight="1" x14ac:dyDescent="0.3">
      <c r="A192" s="7"/>
      <c r="B192" s="43"/>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row>
    <row r="193" spans="1:38" ht="12.75" customHeight="1" x14ac:dyDescent="0.3">
      <c r="A193" s="7"/>
      <c r="B193" s="43"/>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row>
    <row r="194" spans="1:38" ht="12.75" customHeight="1" x14ac:dyDescent="0.3">
      <c r="A194" s="7"/>
      <c r="B194" s="43"/>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row>
    <row r="195" spans="1:38" ht="12.75" customHeight="1" x14ac:dyDescent="0.3">
      <c r="A195" s="7"/>
      <c r="B195" s="43"/>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row>
    <row r="196" spans="1:38" ht="12.75" customHeight="1" x14ac:dyDescent="0.3">
      <c r="A196" s="7"/>
      <c r="B196" s="43"/>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row>
    <row r="197" spans="1:38" ht="12.75" customHeight="1" x14ac:dyDescent="0.3">
      <c r="A197" s="7"/>
      <c r="B197" s="43"/>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row>
    <row r="198" spans="1:38" ht="12.75" customHeight="1" x14ac:dyDescent="0.3">
      <c r="A198" s="7"/>
      <c r="B198" s="43"/>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row>
    <row r="199" spans="1:38" ht="12.75" customHeight="1" x14ac:dyDescent="0.3">
      <c r="A199" s="7"/>
      <c r="B199" s="43"/>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row>
    <row r="200" spans="1:38" ht="12.75" customHeight="1" x14ac:dyDescent="0.3">
      <c r="A200" s="7"/>
      <c r="B200" s="43"/>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row>
    <row r="201" spans="1:38" ht="12.75" customHeight="1" x14ac:dyDescent="0.3">
      <c r="A201" s="7"/>
      <c r="B201" s="43"/>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row>
    <row r="202" spans="1:38" ht="12.75" customHeight="1" x14ac:dyDescent="0.3">
      <c r="A202" s="7"/>
      <c r="B202" s="43"/>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row>
    <row r="203" spans="1:38" ht="12.75" customHeight="1" x14ac:dyDescent="0.3">
      <c r="A203" s="7"/>
      <c r="B203" s="43"/>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row>
    <row r="204" spans="1:38" ht="12.75" customHeight="1" x14ac:dyDescent="0.3">
      <c r="A204" s="7"/>
      <c r="B204" s="43"/>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row>
    <row r="205" spans="1:38" ht="12.75" customHeight="1" x14ac:dyDescent="0.3">
      <c r="A205" s="7"/>
      <c r="B205" s="43"/>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row>
    <row r="206" spans="1:38" ht="12.75" customHeight="1" x14ac:dyDescent="0.3">
      <c r="A206" s="7"/>
      <c r="B206" s="43"/>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row>
    <row r="207" spans="1:38" ht="12.75" customHeight="1" x14ac:dyDescent="0.3">
      <c r="A207" s="7"/>
      <c r="B207" s="43"/>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row>
    <row r="208" spans="1:38" ht="12.75" customHeight="1" x14ac:dyDescent="0.3">
      <c r="A208" s="7"/>
      <c r="B208" s="43"/>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row>
    <row r="209" spans="1:38" ht="12.75" customHeight="1" x14ac:dyDescent="0.3">
      <c r="A209" s="7"/>
      <c r="B209" s="43"/>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row>
    <row r="210" spans="1:38" ht="12.75" customHeight="1" x14ac:dyDescent="0.3">
      <c r="A210" s="7"/>
      <c r="B210" s="43"/>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row>
    <row r="211" spans="1:38" ht="12.75" customHeight="1" x14ac:dyDescent="0.3">
      <c r="A211" s="7"/>
      <c r="B211" s="43"/>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row>
    <row r="212" spans="1:38" ht="12.75" customHeight="1" x14ac:dyDescent="0.3">
      <c r="A212" s="7"/>
      <c r="B212" s="43"/>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row>
    <row r="213" spans="1:38" ht="12.75" customHeight="1" x14ac:dyDescent="0.3">
      <c r="A213" s="7"/>
      <c r="B213" s="43"/>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row>
    <row r="214" spans="1:38" ht="12.75" customHeight="1" x14ac:dyDescent="0.3">
      <c r="A214" s="7"/>
      <c r="B214" s="43"/>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row>
    <row r="215" spans="1:38" ht="12.75" customHeight="1" x14ac:dyDescent="0.3">
      <c r="A215" s="7"/>
      <c r="B215" s="43"/>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row>
    <row r="216" spans="1:38" ht="12.75" customHeight="1" x14ac:dyDescent="0.3">
      <c r="A216" s="7"/>
      <c r="B216" s="43"/>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row>
    <row r="217" spans="1:38" ht="12.75" customHeight="1" x14ac:dyDescent="0.3">
      <c r="A217" s="7"/>
      <c r="B217" s="43"/>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row>
    <row r="218" spans="1:38" ht="12.75" customHeight="1" x14ac:dyDescent="0.3">
      <c r="A218" s="7"/>
      <c r="B218" s="43"/>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row>
    <row r="219" spans="1:38" ht="12.75" customHeight="1" x14ac:dyDescent="0.3">
      <c r="A219" s="7"/>
      <c r="B219" s="43"/>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row>
    <row r="220" spans="1:38" ht="12.75" customHeight="1" x14ac:dyDescent="0.3">
      <c r="A220" s="7"/>
      <c r="B220" s="43"/>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row>
    <row r="221" spans="1:38" ht="12.75" customHeight="1" x14ac:dyDescent="0.3">
      <c r="A221" s="7"/>
      <c r="B221" s="43"/>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row>
    <row r="222" spans="1:38" ht="12.75" customHeight="1" x14ac:dyDescent="0.3">
      <c r="A222" s="7"/>
      <c r="B222" s="43"/>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row>
    <row r="223" spans="1:38" ht="12.75" customHeight="1" x14ac:dyDescent="0.3">
      <c r="A223" s="7"/>
      <c r="B223" s="43"/>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row>
    <row r="224" spans="1:38" ht="12.75" customHeight="1" x14ac:dyDescent="0.3">
      <c r="A224" s="7"/>
      <c r="B224" s="43"/>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row>
    <row r="225" spans="1:38" ht="12.75" customHeight="1" x14ac:dyDescent="0.3">
      <c r="A225" s="7"/>
      <c r="B225" s="43"/>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row>
    <row r="226" spans="1:38" ht="12.75" customHeight="1" x14ac:dyDescent="0.3">
      <c r="A226" s="7"/>
      <c r="B226" s="43"/>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row>
    <row r="227" spans="1:38" ht="12.75" customHeight="1" x14ac:dyDescent="0.3">
      <c r="A227" s="7"/>
      <c r="B227" s="43"/>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row>
    <row r="228" spans="1:38" ht="12.75" customHeight="1" x14ac:dyDescent="0.3">
      <c r="A228" s="7"/>
      <c r="B228" s="43"/>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row>
    <row r="229" spans="1:38" ht="12.75" customHeight="1" x14ac:dyDescent="0.3">
      <c r="A229" s="7"/>
      <c r="B229" s="43"/>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row>
    <row r="230" spans="1:38" ht="12.75" customHeight="1" x14ac:dyDescent="0.3">
      <c r="A230" s="7"/>
      <c r="B230" s="43"/>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row>
    <row r="231" spans="1:38" ht="12.75" customHeight="1" x14ac:dyDescent="0.3">
      <c r="A231" s="7"/>
      <c r="B231" s="43"/>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row>
    <row r="232" spans="1:38" ht="12.75" customHeight="1" x14ac:dyDescent="0.3">
      <c r="A232" s="7"/>
      <c r="B232" s="43"/>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row>
    <row r="233" spans="1:38" ht="12.75" customHeight="1" x14ac:dyDescent="0.3">
      <c r="A233" s="7"/>
      <c r="B233" s="43"/>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row>
    <row r="234" spans="1:38" ht="12.75" customHeight="1" x14ac:dyDescent="0.3">
      <c r="A234" s="7"/>
      <c r="B234" s="43"/>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row>
    <row r="235" spans="1:38" ht="12.75" customHeight="1" x14ac:dyDescent="0.3">
      <c r="A235" s="7"/>
      <c r="B235" s="43"/>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row>
    <row r="236" spans="1:38" ht="12.75" customHeight="1" x14ac:dyDescent="0.3">
      <c r="A236" s="7"/>
      <c r="B236" s="43"/>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row>
    <row r="237" spans="1:38" ht="12.75" customHeight="1" x14ac:dyDescent="0.3">
      <c r="A237" s="7"/>
      <c r="B237" s="43"/>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row>
    <row r="238" spans="1:38" ht="12.75" customHeight="1" x14ac:dyDescent="0.3">
      <c r="A238" s="7"/>
      <c r="B238" s="43"/>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row>
    <row r="239" spans="1:38" ht="12.75" customHeight="1" x14ac:dyDescent="0.3">
      <c r="A239" s="7"/>
      <c r="B239" s="43"/>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row>
    <row r="240" spans="1:38" ht="12.75" customHeight="1" x14ac:dyDescent="0.3">
      <c r="A240" s="7"/>
      <c r="B240" s="43"/>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row>
    <row r="241" spans="1:38" ht="12.75" customHeight="1" x14ac:dyDescent="0.3">
      <c r="A241" s="7"/>
      <c r="B241" s="43"/>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row>
    <row r="242" spans="1:38" ht="12.75" customHeight="1" x14ac:dyDescent="0.3">
      <c r="A242" s="7"/>
      <c r="B242" s="43"/>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row>
    <row r="243" spans="1:38" ht="12.75" customHeight="1" x14ac:dyDescent="0.3">
      <c r="A243" s="7"/>
      <c r="B243" s="43"/>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row>
    <row r="244" spans="1:38" ht="12.75" customHeight="1" x14ac:dyDescent="0.3">
      <c r="A244" s="7"/>
      <c r="B244" s="43"/>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row>
    <row r="245" spans="1:38" ht="12.75" customHeight="1" x14ac:dyDescent="0.3">
      <c r="A245" s="7"/>
      <c r="B245" s="43"/>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row>
    <row r="246" spans="1:38" ht="12.75" customHeight="1" x14ac:dyDescent="0.3">
      <c r="A246" s="7"/>
      <c r="B246" s="43"/>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row>
    <row r="247" spans="1:38" ht="12.75" customHeight="1" x14ac:dyDescent="0.3">
      <c r="A247" s="7"/>
      <c r="B247" s="43"/>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row>
    <row r="248" spans="1:38" ht="12.75" customHeight="1" x14ac:dyDescent="0.3">
      <c r="A248" s="7"/>
      <c r="B248" s="43"/>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row>
    <row r="249" spans="1:38" ht="12.75" customHeight="1" x14ac:dyDescent="0.3">
      <c r="A249" s="7"/>
      <c r="B249" s="43"/>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row>
    <row r="250" spans="1:38" ht="12.75" customHeight="1" x14ac:dyDescent="0.3">
      <c r="A250" s="7"/>
      <c r="B250" s="43"/>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row>
    <row r="251" spans="1:38" ht="12.75" customHeight="1" x14ac:dyDescent="0.3">
      <c r="A251" s="7"/>
      <c r="B251" s="43"/>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row>
    <row r="252" spans="1:38" ht="12.75" customHeight="1" x14ac:dyDescent="0.3">
      <c r="A252" s="7"/>
      <c r="B252" s="43"/>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row>
    <row r="253" spans="1:38" ht="12.75" customHeight="1" x14ac:dyDescent="0.3">
      <c r="A253" s="7"/>
      <c r="B253" s="43"/>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row>
    <row r="254" spans="1:38" ht="12.75" customHeight="1" x14ac:dyDescent="0.3">
      <c r="A254" s="7"/>
      <c r="B254" s="43"/>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row>
    <row r="255" spans="1:38" ht="12.75" customHeight="1" x14ac:dyDescent="0.3">
      <c r="A255" s="7"/>
      <c r="B255" s="43"/>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row>
    <row r="256" spans="1:38" ht="12.75" customHeight="1" x14ac:dyDescent="0.3">
      <c r="A256" s="7"/>
      <c r="B256" s="43"/>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row>
    <row r="257" spans="1:38" ht="12.75" customHeight="1" x14ac:dyDescent="0.3">
      <c r="A257" s="7"/>
      <c r="B257" s="43"/>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row>
    <row r="258" spans="1:38" ht="12.75" customHeight="1" x14ac:dyDescent="0.3">
      <c r="A258" s="7"/>
      <c r="B258" s="43"/>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row>
    <row r="259" spans="1:38" ht="12.75" customHeight="1" x14ac:dyDescent="0.3">
      <c r="A259" s="7"/>
      <c r="B259" s="43"/>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row>
    <row r="260" spans="1:38" ht="12.75" customHeight="1" x14ac:dyDescent="0.3">
      <c r="A260" s="7"/>
      <c r="B260" s="43"/>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row>
    <row r="261" spans="1:38" ht="12.75" customHeight="1" x14ac:dyDescent="0.3">
      <c r="A261" s="7"/>
      <c r="B261" s="43"/>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row>
    <row r="262" spans="1:38" ht="12.75" customHeight="1" x14ac:dyDescent="0.3">
      <c r="A262" s="7"/>
      <c r="B262" s="43"/>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row>
    <row r="263" spans="1:38" ht="12.75" customHeight="1" x14ac:dyDescent="0.3">
      <c r="A263" s="7"/>
      <c r="B263" s="43"/>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row>
    <row r="264" spans="1:38" ht="12.75" customHeight="1" x14ac:dyDescent="0.3">
      <c r="A264" s="7"/>
      <c r="B264" s="43"/>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row>
    <row r="265" spans="1:38" ht="12.75" customHeight="1" x14ac:dyDescent="0.3">
      <c r="A265" s="7"/>
      <c r="B265" s="43"/>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row>
    <row r="266" spans="1:38" ht="12.75" customHeight="1" x14ac:dyDescent="0.3">
      <c r="A266" s="7"/>
      <c r="B266" s="43"/>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row>
    <row r="267" spans="1:38" ht="12.75" customHeight="1" x14ac:dyDescent="0.3">
      <c r="A267" s="7"/>
      <c r="B267" s="43"/>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row>
    <row r="268" spans="1:38" ht="12.75" customHeight="1" x14ac:dyDescent="0.3">
      <c r="A268" s="7"/>
      <c r="B268" s="43"/>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row>
    <row r="269" spans="1:38" ht="12.75" customHeight="1" x14ac:dyDescent="0.3">
      <c r="A269" s="7"/>
      <c r="B269" s="43"/>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row>
    <row r="270" spans="1:38" ht="12.75" customHeight="1" x14ac:dyDescent="0.3">
      <c r="A270" s="7"/>
      <c r="B270" s="43"/>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row>
    <row r="271" spans="1:38" ht="12.75" customHeight="1" x14ac:dyDescent="0.3">
      <c r="A271" s="7"/>
      <c r="B271" s="43"/>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row>
    <row r="272" spans="1:38" ht="12.75" customHeight="1" x14ac:dyDescent="0.3">
      <c r="A272" s="7"/>
      <c r="B272" s="43"/>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row>
    <row r="273" spans="1:38" ht="12.75" customHeight="1" x14ac:dyDescent="0.3">
      <c r="A273" s="7"/>
      <c r="B273" s="43"/>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row>
    <row r="274" spans="1:38" ht="12.75" customHeight="1" x14ac:dyDescent="0.3">
      <c r="A274" s="7"/>
      <c r="B274" s="43"/>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row>
    <row r="275" spans="1:38" ht="12.75" customHeight="1" x14ac:dyDescent="0.3">
      <c r="A275" s="7"/>
      <c r="B275" s="43"/>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row>
    <row r="276" spans="1:38" ht="12.75" customHeight="1" x14ac:dyDescent="0.3">
      <c r="A276" s="7"/>
      <c r="B276" s="43"/>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row>
    <row r="277" spans="1:38" ht="12.75" customHeight="1" x14ac:dyDescent="0.3">
      <c r="A277" s="7"/>
      <c r="B277" s="43"/>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row>
    <row r="278" spans="1:38" ht="12.75" customHeight="1" x14ac:dyDescent="0.3">
      <c r="A278" s="7"/>
      <c r="B278" s="43"/>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row>
    <row r="279" spans="1:38" ht="12.75" customHeight="1" x14ac:dyDescent="0.3">
      <c r="A279" s="7"/>
      <c r="B279" s="43"/>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row>
    <row r="280" spans="1:38" ht="12.75" customHeight="1" x14ac:dyDescent="0.3">
      <c r="A280" s="7"/>
      <c r="B280" s="43"/>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row>
    <row r="281" spans="1:38" ht="12.75" customHeight="1" x14ac:dyDescent="0.3">
      <c r="A281" s="7"/>
      <c r="B281" s="43"/>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row>
    <row r="282" spans="1:38" ht="12.75" customHeight="1" x14ac:dyDescent="0.3">
      <c r="A282" s="7"/>
      <c r="B282" s="43"/>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row>
    <row r="283" spans="1:38" ht="12.75" customHeight="1" x14ac:dyDescent="0.3">
      <c r="A283" s="7"/>
      <c r="B283" s="43"/>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row>
    <row r="284" spans="1:38" ht="12.75" customHeight="1" x14ac:dyDescent="0.3">
      <c r="A284" s="7"/>
      <c r="B284" s="43"/>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row>
    <row r="285" spans="1:38" ht="12.75" customHeight="1" x14ac:dyDescent="0.3">
      <c r="A285" s="7"/>
      <c r="B285" s="43"/>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row>
    <row r="286" spans="1:38" ht="12.75" customHeight="1" x14ac:dyDescent="0.3">
      <c r="A286" s="7"/>
      <c r="B286" s="43"/>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row>
    <row r="287" spans="1:38" ht="12.75" customHeight="1" x14ac:dyDescent="0.3">
      <c r="A287" s="7"/>
      <c r="B287" s="43"/>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row>
    <row r="288" spans="1:38" ht="12.75" customHeight="1" x14ac:dyDescent="0.3">
      <c r="A288" s="7"/>
      <c r="B288" s="43"/>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row>
    <row r="289" spans="1:38" ht="12.75" customHeight="1" x14ac:dyDescent="0.3">
      <c r="A289" s="7"/>
      <c r="B289" s="43"/>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row>
    <row r="290" spans="1:38" ht="12.75" customHeight="1" x14ac:dyDescent="0.3">
      <c r="A290" s="7"/>
      <c r="B290" s="43"/>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row>
    <row r="291" spans="1:38" ht="12.75" customHeight="1" x14ac:dyDescent="0.3">
      <c r="A291" s="7"/>
      <c r="B291" s="43"/>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row>
    <row r="292" spans="1:38" ht="12.75" customHeight="1" x14ac:dyDescent="0.3">
      <c r="A292" s="7"/>
      <c r="B292" s="43"/>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row>
    <row r="293" spans="1:38" ht="12.75" customHeight="1" x14ac:dyDescent="0.3">
      <c r="A293" s="7"/>
      <c r="B293" s="43"/>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row>
    <row r="294" spans="1:38" ht="12.75" customHeight="1" x14ac:dyDescent="0.3">
      <c r="A294" s="7"/>
      <c r="B294" s="43"/>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row>
    <row r="295" spans="1:38" ht="12.75" customHeight="1" x14ac:dyDescent="0.3">
      <c r="A295" s="7"/>
      <c r="B295" s="43"/>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row>
    <row r="296" spans="1:38" ht="12.75" customHeight="1" x14ac:dyDescent="0.3">
      <c r="A296" s="7"/>
      <c r="B296" s="43"/>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row>
    <row r="297" spans="1:38" ht="12.75" customHeight="1" x14ac:dyDescent="0.3">
      <c r="A297" s="7"/>
      <c r="B297" s="43"/>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row>
    <row r="298" spans="1:38" ht="12.75" customHeight="1" x14ac:dyDescent="0.3">
      <c r="A298" s="7"/>
      <c r="B298" s="43"/>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row>
    <row r="299" spans="1:38" ht="12.75" customHeight="1" x14ac:dyDescent="0.3">
      <c r="A299" s="7"/>
      <c r="B299" s="43"/>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row>
    <row r="300" spans="1:38" ht="12.75" customHeight="1" x14ac:dyDescent="0.3">
      <c r="A300" s="7"/>
      <c r="B300" s="43"/>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row>
    <row r="301" spans="1:38" ht="12.75" customHeight="1" x14ac:dyDescent="0.3">
      <c r="A301" s="7"/>
      <c r="B301" s="43"/>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row>
    <row r="302" spans="1:38" ht="12.75" customHeight="1" x14ac:dyDescent="0.3">
      <c r="A302" s="7"/>
      <c r="B302" s="43"/>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row>
    <row r="303" spans="1:38" ht="12.75" customHeight="1" x14ac:dyDescent="0.3">
      <c r="A303" s="7"/>
      <c r="B303" s="43"/>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row>
    <row r="304" spans="1:38" ht="12.75" customHeight="1" x14ac:dyDescent="0.3">
      <c r="A304" s="7"/>
      <c r="B304" s="43"/>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row>
    <row r="305" spans="1:38" ht="12.75" customHeight="1" x14ac:dyDescent="0.3">
      <c r="A305" s="7"/>
      <c r="B305" s="43"/>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row>
    <row r="306" spans="1:38" ht="12.75" customHeight="1" x14ac:dyDescent="0.3">
      <c r="A306" s="7"/>
      <c r="B306" s="43"/>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row>
    <row r="307" spans="1:38" ht="12.75" customHeight="1" x14ac:dyDescent="0.3">
      <c r="A307" s="7"/>
      <c r="B307" s="43"/>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row>
    <row r="308" spans="1:38" ht="12.75" customHeight="1" x14ac:dyDescent="0.3">
      <c r="A308" s="7"/>
      <c r="B308" s="43"/>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row>
    <row r="309" spans="1:38" ht="12.75" customHeight="1" x14ac:dyDescent="0.3">
      <c r="A309" s="7"/>
      <c r="B309" s="43"/>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row>
    <row r="310" spans="1:38" ht="12.75" customHeight="1" x14ac:dyDescent="0.3">
      <c r="A310" s="7"/>
      <c r="B310" s="43"/>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row>
    <row r="311" spans="1:38" ht="12.75" customHeight="1" x14ac:dyDescent="0.3">
      <c r="A311" s="7"/>
      <c r="B311" s="43"/>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row>
    <row r="312" spans="1:38" ht="12.75" customHeight="1" x14ac:dyDescent="0.3">
      <c r="A312" s="7"/>
      <c r="B312" s="43"/>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row>
    <row r="313" spans="1:38" ht="12.75" customHeight="1" x14ac:dyDescent="0.3">
      <c r="A313" s="7"/>
      <c r="B313" s="43"/>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row>
    <row r="314" spans="1:38" ht="12.75" customHeight="1" x14ac:dyDescent="0.3">
      <c r="A314" s="7"/>
      <c r="B314" s="43"/>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row>
    <row r="315" spans="1:38" ht="12.75" customHeight="1" x14ac:dyDescent="0.3">
      <c r="A315" s="7"/>
      <c r="B315" s="43"/>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row>
    <row r="316" spans="1:38" ht="12.75" customHeight="1" x14ac:dyDescent="0.3">
      <c r="A316" s="7"/>
      <c r="B316" s="43"/>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row>
    <row r="317" spans="1:38" ht="12.75" customHeight="1" x14ac:dyDescent="0.3">
      <c r="A317" s="7"/>
      <c r="B317" s="43"/>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row>
    <row r="318" spans="1:38" ht="12.75" customHeight="1" x14ac:dyDescent="0.3">
      <c r="A318" s="7"/>
      <c r="B318" s="43"/>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row>
    <row r="319" spans="1:38" ht="12.75" customHeight="1" x14ac:dyDescent="0.3">
      <c r="A319" s="7"/>
      <c r="B319" s="43"/>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row>
    <row r="320" spans="1:38" ht="12.75" customHeight="1" x14ac:dyDescent="0.3">
      <c r="A320" s="7"/>
      <c r="B320" s="43"/>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row>
    <row r="321" spans="1:38" ht="12.75" customHeight="1" x14ac:dyDescent="0.3">
      <c r="A321" s="7"/>
      <c r="B321" s="43"/>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row>
    <row r="322" spans="1:38" ht="12.75" customHeight="1" x14ac:dyDescent="0.3">
      <c r="A322" s="7"/>
      <c r="B322" s="43"/>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row>
    <row r="323" spans="1:38" ht="12.75" customHeight="1" x14ac:dyDescent="0.3">
      <c r="A323" s="7"/>
      <c r="B323" s="43"/>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row>
    <row r="324" spans="1:38" ht="12.75" customHeight="1" x14ac:dyDescent="0.3">
      <c r="A324" s="7"/>
      <c r="B324" s="43"/>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row>
    <row r="325" spans="1:38" ht="12.75" customHeight="1" x14ac:dyDescent="0.3">
      <c r="A325" s="7"/>
      <c r="B325" s="43"/>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row>
    <row r="326" spans="1:38" ht="12.75" customHeight="1" x14ac:dyDescent="0.3">
      <c r="A326" s="7"/>
      <c r="B326" s="43"/>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row>
    <row r="327" spans="1:38" ht="12.75" customHeight="1" x14ac:dyDescent="0.3">
      <c r="A327" s="7"/>
      <c r="B327" s="43"/>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row>
    <row r="328" spans="1:38" ht="12.75" customHeight="1" x14ac:dyDescent="0.3">
      <c r="A328" s="7"/>
      <c r="B328" s="43"/>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row>
    <row r="329" spans="1:38" ht="12.75" customHeight="1" x14ac:dyDescent="0.3">
      <c r="A329" s="7"/>
      <c r="B329" s="43"/>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row>
    <row r="330" spans="1:38" ht="12.75" customHeight="1" x14ac:dyDescent="0.3">
      <c r="A330" s="7"/>
      <c r="B330" s="43"/>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row>
    <row r="331" spans="1:38" ht="12.75" customHeight="1" x14ac:dyDescent="0.3">
      <c r="A331" s="7"/>
      <c r="B331" s="43"/>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row>
    <row r="332" spans="1:38" ht="12.75" customHeight="1" x14ac:dyDescent="0.3">
      <c r="A332" s="7"/>
      <c r="B332" s="43"/>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row>
    <row r="333" spans="1:38" ht="12.75" customHeight="1" x14ac:dyDescent="0.3">
      <c r="A333" s="7"/>
      <c r="B333" s="43"/>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row>
    <row r="334" spans="1:38" ht="12.75" customHeight="1" x14ac:dyDescent="0.3">
      <c r="A334" s="7"/>
      <c r="B334" s="43"/>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row>
    <row r="335" spans="1:38" ht="12.75" customHeight="1" x14ac:dyDescent="0.3">
      <c r="A335" s="7"/>
      <c r="B335" s="43"/>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row>
    <row r="336" spans="1:38" ht="12.75" customHeight="1" x14ac:dyDescent="0.3">
      <c r="A336" s="7"/>
      <c r="B336" s="43"/>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row>
    <row r="337" spans="1:38" ht="12.75" customHeight="1" x14ac:dyDescent="0.3">
      <c r="A337" s="7"/>
      <c r="B337" s="43"/>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row>
    <row r="338" spans="1:38" ht="12.75" customHeight="1" x14ac:dyDescent="0.3">
      <c r="A338" s="7"/>
      <c r="B338" s="43"/>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row>
    <row r="339" spans="1:38" ht="12.75" customHeight="1" x14ac:dyDescent="0.3">
      <c r="A339" s="7"/>
      <c r="B339" s="43"/>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row>
    <row r="340" spans="1:38" ht="12.75" customHeight="1" x14ac:dyDescent="0.3">
      <c r="A340" s="7"/>
      <c r="B340" s="43"/>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row>
    <row r="341" spans="1:38" ht="12.75" customHeight="1" x14ac:dyDescent="0.3">
      <c r="A341" s="7"/>
      <c r="B341" s="43"/>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row>
    <row r="342" spans="1:38" ht="12.75" customHeight="1" x14ac:dyDescent="0.3">
      <c r="A342" s="7"/>
      <c r="B342" s="43"/>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row>
    <row r="343" spans="1:38" ht="12.75" customHeight="1" x14ac:dyDescent="0.3">
      <c r="A343" s="7"/>
      <c r="B343" s="43"/>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row>
    <row r="344" spans="1:38" ht="12.75" customHeight="1" x14ac:dyDescent="0.3">
      <c r="A344" s="7"/>
      <c r="B344" s="43"/>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row>
    <row r="345" spans="1:38" ht="12.75" customHeight="1" x14ac:dyDescent="0.3">
      <c r="A345" s="7"/>
      <c r="B345" s="43"/>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row>
    <row r="346" spans="1:38" ht="12.75" customHeight="1" x14ac:dyDescent="0.3">
      <c r="A346" s="7"/>
      <c r="B346" s="43"/>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row>
    <row r="347" spans="1:38" ht="12.75" customHeight="1" x14ac:dyDescent="0.3">
      <c r="A347" s="7"/>
      <c r="B347" s="43"/>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row>
    <row r="348" spans="1:38" ht="12.75" customHeight="1" x14ac:dyDescent="0.3">
      <c r="A348" s="7"/>
      <c r="B348" s="43"/>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row>
    <row r="349" spans="1:38" ht="12.75" customHeight="1" x14ac:dyDescent="0.3">
      <c r="A349" s="7"/>
      <c r="B349" s="43"/>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row>
    <row r="350" spans="1:38" ht="12.75" customHeight="1" x14ac:dyDescent="0.3">
      <c r="A350" s="7"/>
      <c r="B350" s="43"/>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row>
    <row r="351" spans="1:38" ht="12.75" customHeight="1" x14ac:dyDescent="0.3">
      <c r="A351" s="7"/>
      <c r="B351" s="43"/>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row>
    <row r="352" spans="1:38" ht="12.75" customHeight="1" x14ac:dyDescent="0.3">
      <c r="A352" s="7"/>
      <c r="B352" s="43"/>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row>
    <row r="353" spans="1:38" ht="12.75" customHeight="1" x14ac:dyDescent="0.3">
      <c r="A353" s="7"/>
      <c r="B353" s="43"/>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row>
    <row r="354" spans="1:38" ht="12.75" customHeight="1" x14ac:dyDescent="0.3">
      <c r="A354" s="7"/>
      <c r="B354" s="43"/>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row>
    <row r="355" spans="1:38" ht="12.75" customHeight="1" x14ac:dyDescent="0.3">
      <c r="A355" s="7"/>
      <c r="B355" s="43"/>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row>
    <row r="356" spans="1:38" ht="12.75" customHeight="1" x14ac:dyDescent="0.3">
      <c r="A356" s="7"/>
      <c r="B356" s="43"/>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row>
    <row r="357" spans="1:38" ht="12.75" customHeight="1" x14ac:dyDescent="0.3">
      <c r="A357" s="7"/>
      <c r="B357" s="43"/>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row>
    <row r="358" spans="1:38" ht="12.75" customHeight="1" x14ac:dyDescent="0.3">
      <c r="A358" s="7"/>
      <c r="B358" s="43"/>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row>
    <row r="359" spans="1:38" ht="12.75" customHeight="1" x14ac:dyDescent="0.3">
      <c r="A359" s="7"/>
      <c r="B359" s="43"/>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row>
    <row r="360" spans="1:38" ht="12.75" customHeight="1" x14ac:dyDescent="0.3">
      <c r="A360" s="7"/>
      <c r="B360" s="43"/>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row>
    <row r="361" spans="1:38" ht="12.75" customHeight="1" x14ac:dyDescent="0.3">
      <c r="A361" s="7"/>
      <c r="B361" s="43"/>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row>
    <row r="362" spans="1:38" ht="12.75" customHeight="1" x14ac:dyDescent="0.3">
      <c r="A362" s="7"/>
      <c r="B362" s="43"/>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row>
    <row r="363" spans="1:38" ht="12.75" customHeight="1" x14ac:dyDescent="0.3">
      <c r="A363" s="7"/>
      <c r="B363" s="43"/>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row>
    <row r="364" spans="1:38" ht="12.75" customHeight="1" x14ac:dyDescent="0.3">
      <c r="A364" s="7"/>
      <c r="B364" s="43"/>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row>
    <row r="365" spans="1:38" ht="12.75" customHeight="1" x14ac:dyDescent="0.3">
      <c r="A365" s="7"/>
      <c r="B365" s="43"/>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row>
    <row r="366" spans="1:38" ht="12.75" customHeight="1" x14ac:dyDescent="0.3">
      <c r="A366" s="7"/>
      <c r="B366" s="43"/>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row>
    <row r="367" spans="1:38" ht="12.75" customHeight="1" x14ac:dyDescent="0.3">
      <c r="A367" s="7"/>
      <c r="B367" s="43"/>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row>
    <row r="368" spans="1:38" ht="12.75" customHeight="1" x14ac:dyDescent="0.3">
      <c r="A368" s="7"/>
      <c r="B368" s="43"/>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row>
    <row r="369" spans="1:38" ht="12.75" customHeight="1" x14ac:dyDescent="0.3">
      <c r="A369" s="7"/>
      <c r="B369" s="43"/>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row>
    <row r="370" spans="1:38" ht="12.75" customHeight="1" x14ac:dyDescent="0.3">
      <c r="A370" s="7"/>
      <c r="B370" s="43"/>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row>
    <row r="371" spans="1:38" ht="12.75" customHeight="1" x14ac:dyDescent="0.3">
      <c r="A371" s="7"/>
      <c r="B371" s="43"/>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row>
    <row r="372" spans="1:38" ht="12.75" customHeight="1" x14ac:dyDescent="0.3">
      <c r="A372" s="7"/>
      <c r="B372" s="43"/>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row>
    <row r="373" spans="1:38" ht="12.75" customHeight="1" x14ac:dyDescent="0.3">
      <c r="A373" s="7"/>
      <c r="B373" s="43"/>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row>
    <row r="374" spans="1:38" ht="12.75" customHeight="1" x14ac:dyDescent="0.3">
      <c r="A374" s="7"/>
      <c r="B374" s="43"/>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row>
    <row r="375" spans="1:38" ht="12.75" customHeight="1" x14ac:dyDescent="0.3">
      <c r="A375" s="7"/>
      <c r="B375" s="43"/>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row>
    <row r="376" spans="1:38" ht="12.75" customHeight="1" x14ac:dyDescent="0.3">
      <c r="A376" s="7"/>
      <c r="B376" s="43"/>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row>
    <row r="377" spans="1:38" ht="12.75" customHeight="1" x14ac:dyDescent="0.3">
      <c r="A377" s="7"/>
      <c r="B377" s="43"/>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row>
    <row r="378" spans="1:38" ht="12.75" customHeight="1" x14ac:dyDescent="0.3">
      <c r="A378" s="7"/>
      <c r="B378" s="43"/>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row>
    <row r="379" spans="1:38" ht="12.75" customHeight="1" x14ac:dyDescent="0.3">
      <c r="A379" s="7"/>
      <c r="B379" s="43"/>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row>
    <row r="380" spans="1:38" ht="12.75" customHeight="1" x14ac:dyDescent="0.3">
      <c r="A380" s="7"/>
      <c r="B380" s="43"/>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row>
    <row r="381" spans="1:38" ht="12.75" customHeight="1" x14ac:dyDescent="0.3">
      <c r="A381" s="7"/>
      <c r="B381" s="43"/>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row>
    <row r="382" spans="1:38" ht="12.75" customHeight="1" x14ac:dyDescent="0.3">
      <c r="A382" s="7"/>
      <c r="B382" s="43"/>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row>
    <row r="383" spans="1:38" ht="12.75" customHeight="1" x14ac:dyDescent="0.3">
      <c r="A383" s="7"/>
      <c r="B383" s="43"/>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row>
    <row r="384" spans="1:38" ht="12.75" customHeight="1" x14ac:dyDescent="0.3">
      <c r="A384" s="7"/>
      <c r="B384" s="43"/>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row>
    <row r="385" spans="1:38" ht="12.75" customHeight="1" x14ac:dyDescent="0.3">
      <c r="A385" s="7"/>
      <c r="B385" s="43"/>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row>
    <row r="386" spans="1:38" ht="12.75" customHeight="1" x14ac:dyDescent="0.3">
      <c r="A386" s="7"/>
      <c r="B386" s="43"/>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row>
    <row r="387" spans="1:38" ht="12.75" customHeight="1" x14ac:dyDescent="0.3">
      <c r="A387" s="7"/>
      <c r="B387" s="43"/>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row>
    <row r="388" spans="1:38" ht="12.75" customHeight="1" x14ac:dyDescent="0.3">
      <c r="A388" s="7"/>
      <c r="B388" s="43"/>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row>
    <row r="389" spans="1:38" ht="12.75" customHeight="1" x14ac:dyDescent="0.3">
      <c r="A389" s="7"/>
      <c r="B389" s="43"/>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row>
    <row r="390" spans="1:38" ht="12.75" customHeight="1" x14ac:dyDescent="0.3">
      <c r="A390" s="7"/>
      <c r="B390" s="43"/>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row>
    <row r="391" spans="1:38" ht="12.75" customHeight="1" x14ac:dyDescent="0.3">
      <c r="A391" s="7"/>
      <c r="B391" s="43"/>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row>
    <row r="392" spans="1:38" ht="12.75" customHeight="1" x14ac:dyDescent="0.3">
      <c r="A392" s="7"/>
      <c r="B392" s="43"/>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row>
    <row r="393" spans="1:38" ht="12.75" customHeight="1" x14ac:dyDescent="0.3">
      <c r="A393" s="7"/>
      <c r="B393" s="43"/>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row>
    <row r="394" spans="1:38" ht="12.75" customHeight="1" x14ac:dyDescent="0.3">
      <c r="A394" s="7"/>
      <c r="B394" s="43"/>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row>
    <row r="395" spans="1:38" ht="12.75" customHeight="1" x14ac:dyDescent="0.3">
      <c r="A395" s="7"/>
      <c r="B395" s="43"/>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row>
    <row r="396" spans="1:38" ht="12.75" customHeight="1" x14ac:dyDescent="0.3">
      <c r="A396" s="7"/>
      <c r="B396" s="43"/>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row>
    <row r="397" spans="1:38" ht="12.75" customHeight="1" x14ac:dyDescent="0.3">
      <c r="A397" s="7"/>
      <c r="B397" s="43"/>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row>
    <row r="398" spans="1:38" ht="12.75" customHeight="1" x14ac:dyDescent="0.3">
      <c r="A398" s="7"/>
      <c r="B398" s="43"/>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row>
    <row r="399" spans="1:38" ht="12.75" customHeight="1" x14ac:dyDescent="0.3">
      <c r="A399" s="7"/>
      <c r="B399" s="43"/>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row>
    <row r="400" spans="1:38" ht="12.75" customHeight="1" x14ac:dyDescent="0.3">
      <c r="A400" s="7"/>
      <c r="B400" s="43"/>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row>
    <row r="401" spans="1:38" ht="12.75" customHeight="1" x14ac:dyDescent="0.3">
      <c r="A401" s="7"/>
      <c r="B401" s="43"/>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row>
    <row r="402" spans="1:38" ht="12.75" customHeight="1" x14ac:dyDescent="0.3">
      <c r="A402" s="7"/>
      <c r="B402" s="43"/>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row>
    <row r="403" spans="1:38" ht="12.75" customHeight="1" x14ac:dyDescent="0.3">
      <c r="A403" s="7"/>
      <c r="B403" s="43"/>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row>
    <row r="404" spans="1:38" ht="12.75" customHeight="1" x14ac:dyDescent="0.3">
      <c r="A404" s="7"/>
      <c r="B404" s="43"/>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row>
    <row r="405" spans="1:38" ht="12.75" customHeight="1" x14ac:dyDescent="0.3">
      <c r="A405" s="7"/>
      <c r="B405" s="43"/>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row>
    <row r="406" spans="1:38" ht="12.75" customHeight="1" x14ac:dyDescent="0.3">
      <c r="A406" s="7"/>
      <c r="B406" s="43"/>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row>
    <row r="407" spans="1:38" ht="12.75" customHeight="1" x14ac:dyDescent="0.3">
      <c r="A407" s="7"/>
      <c r="B407" s="43"/>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row>
    <row r="408" spans="1:38" ht="12.75" customHeight="1" x14ac:dyDescent="0.3">
      <c r="A408" s="7"/>
      <c r="B408" s="43"/>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row>
    <row r="409" spans="1:38" ht="12.75" customHeight="1" x14ac:dyDescent="0.3">
      <c r="A409" s="7"/>
      <c r="B409" s="43"/>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row>
    <row r="410" spans="1:38" ht="12.75" customHeight="1" x14ac:dyDescent="0.3">
      <c r="A410" s="7"/>
      <c r="B410" s="43"/>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row>
    <row r="411" spans="1:38" ht="12.75" customHeight="1" x14ac:dyDescent="0.3">
      <c r="A411" s="7"/>
      <c r="B411" s="43"/>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row>
    <row r="412" spans="1:38" ht="12.75" customHeight="1" x14ac:dyDescent="0.3">
      <c r="A412" s="7"/>
      <c r="B412" s="43"/>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row>
    <row r="413" spans="1:38" ht="12.75" customHeight="1" x14ac:dyDescent="0.3">
      <c r="A413" s="7"/>
      <c r="B413" s="43"/>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row>
    <row r="414" spans="1:38" ht="12.75" customHeight="1" x14ac:dyDescent="0.3">
      <c r="A414" s="7"/>
      <c r="B414" s="43"/>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row>
    <row r="415" spans="1:38" ht="12.75" customHeight="1" x14ac:dyDescent="0.3">
      <c r="A415" s="7"/>
      <c r="B415" s="43"/>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row>
    <row r="416" spans="1:38" ht="12.75" customHeight="1" x14ac:dyDescent="0.3">
      <c r="A416" s="7"/>
      <c r="B416" s="43"/>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row>
    <row r="417" spans="1:38" ht="12.75" customHeight="1" x14ac:dyDescent="0.3">
      <c r="A417" s="7"/>
      <c r="B417" s="43"/>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row>
    <row r="418" spans="1:38" ht="12.75" customHeight="1" x14ac:dyDescent="0.3">
      <c r="A418" s="7"/>
      <c r="B418" s="43"/>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row>
    <row r="419" spans="1:38" ht="12.75" customHeight="1" x14ac:dyDescent="0.3">
      <c r="A419" s="7"/>
      <c r="B419" s="43"/>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row>
    <row r="420" spans="1:38" ht="12.75" customHeight="1" x14ac:dyDescent="0.3">
      <c r="A420" s="7"/>
      <c r="B420" s="43"/>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row>
    <row r="421" spans="1:38" ht="12.75" customHeight="1" x14ac:dyDescent="0.3">
      <c r="A421" s="7"/>
      <c r="B421" s="43"/>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row>
    <row r="422" spans="1:38" ht="12.75" customHeight="1" x14ac:dyDescent="0.3">
      <c r="A422" s="7"/>
      <c r="B422" s="43"/>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row>
    <row r="423" spans="1:38" ht="12.75" customHeight="1" x14ac:dyDescent="0.3">
      <c r="A423" s="7"/>
      <c r="B423" s="43"/>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row>
    <row r="424" spans="1:38" ht="12.75" customHeight="1" x14ac:dyDescent="0.3">
      <c r="A424" s="7"/>
      <c r="B424" s="43"/>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row>
    <row r="425" spans="1:38" ht="12.75" customHeight="1" x14ac:dyDescent="0.3">
      <c r="A425" s="7"/>
      <c r="B425" s="43"/>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row>
    <row r="426" spans="1:38" ht="12.75" customHeight="1" x14ac:dyDescent="0.3">
      <c r="A426" s="7"/>
      <c r="B426" s="43"/>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row>
    <row r="427" spans="1:38" ht="12.75" customHeight="1" x14ac:dyDescent="0.3">
      <c r="A427" s="7"/>
      <c r="B427" s="43"/>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row>
    <row r="428" spans="1:38" ht="12.75" customHeight="1" x14ac:dyDescent="0.3">
      <c r="A428" s="7"/>
      <c r="B428" s="43"/>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row>
    <row r="429" spans="1:38" ht="12.75" customHeight="1" x14ac:dyDescent="0.3">
      <c r="A429" s="7"/>
      <c r="B429" s="43"/>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row>
    <row r="430" spans="1:38" ht="12.75" customHeight="1" x14ac:dyDescent="0.3">
      <c r="A430" s="7"/>
      <c r="B430" s="43"/>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row>
    <row r="431" spans="1:38" ht="12.75" customHeight="1" x14ac:dyDescent="0.3">
      <c r="A431" s="7"/>
      <c r="B431" s="43"/>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row>
    <row r="432" spans="1:38" ht="12.75" customHeight="1" x14ac:dyDescent="0.3">
      <c r="A432" s="7"/>
      <c r="B432" s="43"/>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row>
    <row r="433" spans="1:38" ht="12.75" customHeight="1" x14ac:dyDescent="0.3">
      <c r="A433" s="7"/>
      <c r="B433" s="43"/>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row>
    <row r="434" spans="1:38" ht="12.75" customHeight="1" x14ac:dyDescent="0.3">
      <c r="A434" s="7"/>
      <c r="B434" s="43"/>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row>
    <row r="435" spans="1:38" ht="12.75" customHeight="1" x14ac:dyDescent="0.3">
      <c r="A435" s="7"/>
      <c r="B435" s="43"/>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row>
    <row r="436" spans="1:38" ht="12.75" customHeight="1" x14ac:dyDescent="0.3">
      <c r="A436" s="7"/>
      <c r="B436" s="43"/>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row>
    <row r="437" spans="1:38" ht="12.75" customHeight="1" x14ac:dyDescent="0.3">
      <c r="A437" s="7"/>
      <c r="B437" s="43"/>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row>
    <row r="438" spans="1:38" ht="12.75" customHeight="1" x14ac:dyDescent="0.3">
      <c r="A438" s="7"/>
      <c r="B438" s="43"/>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row>
    <row r="439" spans="1:38" ht="12.75" customHeight="1" x14ac:dyDescent="0.3">
      <c r="A439" s="7"/>
      <c r="B439" s="43"/>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row>
    <row r="440" spans="1:38" ht="12.75" customHeight="1" x14ac:dyDescent="0.3">
      <c r="A440" s="7"/>
      <c r="B440" s="43"/>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row>
    <row r="441" spans="1:38" ht="12.75" customHeight="1" x14ac:dyDescent="0.3">
      <c r="A441" s="7"/>
      <c r="B441" s="43"/>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row>
    <row r="442" spans="1:38" ht="12.75" customHeight="1" x14ac:dyDescent="0.3">
      <c r="A442" s="7"/>
      <c r="B442" s="43"/>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row>
    <row r="443" spans="1:38" ht="12.75" customHeight="1" x14ac:dyDescent="0.3">
      <c r="A443" s="7"/>
      <c r="B443" s="43"/>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row>
    <row r="444" spans="1:38" ht="12.75" customHeight="1" x14ac:dyDescent="0.3">
      <c r="A444" s="7"/>
      <c r="B444" s="43"/>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row>
    <row r="445" spans="1:38" ht="12.75" customHeight="1" x14ac:dyDescent="0.3">
      <c r="A445" s="7"/>
      <c r="B445" s="43"/>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row>
    <row r="446" spans="1:38" ht="12.75" customHeight="1" x14ac:dyDescent="0.3">
      <c r="A446" s="7"/>
      <c r="B446" s="43"/>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row>
    <row r="447" spans="1:38" ht="12.75" customHeight="1" x14ac:dyDescent="0.3">
      <c r="A447" s="7"/>
      <c r="B447" s="43"/>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row>
    <row r="448" spans="1:38" ht="12.75" customHeight="1" x14ac:dyDescent="0.3">
      <c r="A448" s="7"/>
      <c r="B448" s="43"/>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row>
    <row r="449" spans="1:38" ht="12.75" customHeight="1" x14ac:dyDescent="0.3">
      <c r="A449" s="7"/>
      <c r="B449" s="43"/>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row>
    <row r="450" spans="1:38" ht="12.75" customHeight="1" x14ac:dyDescent="0.3">
      <c r="A450" s="7"/>
      <c r="B450" s="43"/>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row>
    <row r="451" spans="1:38" ht="12.75" customHeight="1" x14ac:dyDescent="0.3">
      <c r="A451" s="7"/>
      <c r="B451" s="43"/>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row>
    <row r="452" spans="1:38" ht="12.75" customHeight="1" x14ac:dyDescent="0.3">
      <c r="A452" s="7"/>
      <c r="B452" s="43"/>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row>
    <row r="453" spans="1:38" ht="12.75" customHeight="1" x14ac:dyDescent="0.3">
      <c r="A453" s="7"/>
      <c r="B453" s="43"/>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row>
    <row r="454" spans="1:38" ht="12.75" customHeight="1" x14ac:dyDescent="0.3">
      <c r="A454" s="7"/>
      <c r="B454" s="43"/>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row>
    <row r="455" spans="1:38" ht="12.75" customHeight="1" x14ac:dyDescent="0.3">
      <c r="A455" s="7"/>
      <c r="B455" s="43"/>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row>
    <row r="456" spans="1:38" ht="12.75" customHeight="1" x14ac:dyDescent="0.3">
      <c r="A456" s="7"/>
      <c r="B456" s="43"/>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row>
    <row r="457" spans="1:38" ht="12.75" customHeight="1" x14ac:dyDescent="0.3">
      <c r="A457" s="7"/>
      <c r="B457" s="43"/>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row>
    <row r="458" spans="1:38" ht="12.75" customHeight="1" x14ac:dyDescent="0.3">
      <c r="A458" s="7"/>
      <c r="B458" s="43"/>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row>
    <row r="459" spans="1:38" ht="12.75" customHeight="1" x14ac:dyDescent="0.3">
      <c r="A459" s="7"/>
      <c r="B459" s="43"/>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row>
    <row r="460" spans="1:38" ht="12.75" customHeight="1" x14ac:dyDescent="0.3">
      <c r="A460" s="7"/>
      <c r="B460" s="43"/>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row>
    <row r="461" spans="1:38" ht="12.75" customHeight="1" x14ac:dyDescent="0.3">
      <c r="A461" s="7"/>
      <c r="B461" s="43"/>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row>
    <row r="462" spans="1:38" ht="12.75" customHeight="1" x14ac:dyDescent="0.3">
      <c r="A462" s="7"/>
      <c r="B462" s="43"/>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row>
    <row r="463" spans="1:38" ht="12.75" customHeight="1" x14ac:dyDescent="0.3">
      <c r="A463" s="7"/>
      <c r="B463" s="43"/>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row>
    <row r="464" spans="1:38" ht="12.75" customHeight="1" x14ac:dyDescent="0.3">
      <c r="A464" s="7"/>
      <c r="B464" s="43"/>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row>
    <row r="465" spans="1:38" ht="12.75" customHeight="1" x14ac:dyDescent="0.3">
      <c r="A465" s="7"/>
      <c r="B465" s="43"/>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row>
    <row r="466" spans="1:38" ht="12.75" customHeight="1" x14ac:dyDescent="0.3">
      <c r="A466" s="7"/>
      <c r="B466" s="43"/>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row>
    <row r="467" spans="1:38" ht="12.75" customHeight="1" x14ac:dyDescent="0.3">
      <c r="A467" s="7"/>
      <c r="B467" s="43"/>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row>
    <row r="468" spans="1:38" ht="12.75" customHeight="1" x14ac:dyDescent="0.3">
      <c r="A468" s="7"/>
      <c r="B468" s="43"/>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row>
    <row r="469" spans="1:38" ht="12.75" customHeight="1" x14ac:dyDescent="0.3">
      <c r="A469" s="7"/>
      <c r="B469" s="43"/>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row>
    <row r="470" spans="1:38" ht="12.75" customHeight="1" x14ac:dyDescent="0.3">
      <c r="A470" s="7"/>
      <c r="B470" s="43"/>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row>
    <row r="471" spans="1:38" ht="12.75" customHeight="1" x14ac:dyDescent="0.3">
      <c r="A471" s="7"/>
      <c r="B471" s="43"/>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row>
    <row r="472" spans="1:38" ht="12.75" customHeight="1" x14ac:dyDescent="0.3">
      <c r="A472" s="7"/>
      <c r="B472" s="43"/>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row>
    <row r="473" spans="1:38" ht="12.75" customHeight="1" x14ac:dyDescent="0.3">
      <c r="A473" s="7"/>
      <c r="B473" s="43"/>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row>
    <row r="474" spans="1:38" ht="12.75" customHeight="1" x14ac:dyDescent="0.3">
      <c r="A474" s="7"/>
      <c r="B474" s="43"/>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row>
    <row r="475" spans="1:38" ht="12.75" customHeight="1" x14ac:dyDescent="0.3">
      <c r="A475" s="7"/>
      <c r="B475" s="43"/>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row>
    <row r="476" spans="1:38" ht="12.75" customHeight="1" x14ac:dyDescent="0.3">
      <c r="A476" s="7"/>
      <c r="B476" s="43"/>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row>
    <row r="477" spans="1:38" ht="12.75" customHeight="1" x14ac:dyDescent="0.3">
      <c r="A477" s="7"/>
      <c r="B477" s="43"/>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row>
    <row r="478" spans="1:38" ht="12.75" customHeight="1" x14ac:dyDescent="0.3">
      <c r="A478" s="7"/>
      <c r="B478" s="43"/>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row>
    <row r="479" spans="1:38" ht="12.75" customHeight="1" x14ac:dyDescent="0.3">
      <c r="A479" s="7"/>
      <c r="B479" s="43"/>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row>
    <row r="480" spans="1:38" ht="12.75" customHeight="1" x14ac:dyDescent="0.3">
      <c r="A480" s="7"/>
      <c r="B480" s="43"/>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row>
    <row r="481" spans="1:38" ht="12.75" customHeight="1" x14ac:dyDescent="0.3">
      <c r="A481" s="7"/>
      <c r="B481" s="43"/>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row>
    <row r="482" spans="1:38" ht="12.75" customHeight="1" x14ac:dyDescent="0.3">
      <c r="A482" s="7"/>
      <c r="B482" s="43"/>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row>
    <row r="483" spans="1:38" ht="12.75" customHeight="1" x14ac:dyDescent="0.3">
      <c r="A483" s="7"/>
      <c r="B483" s="43"/>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row>
    <row r="484" spans="1:38" ht="12.75" customHeight="1" x14ac:dyDescent="0.3">
      <c r="A484" s="7"/>
      <c r="B484" s="43"/>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row>
    <row r="485" spans="1:38" ht="12.75" customHeight="1" x14ac:dyDescent="0.3">
      <c r="A485" s="7"/>
      <c r="B485" s="43"/>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row>
    <row r="486" spans="1:38" ht="12.75" customHeight="1" x14ac:dyDescent="0.3">
      <c r="A486" s="7"/>
      <c r="B486" s="43"/>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row>
    <row r="487" spans="1:38" ht="12.75" customHeight="1" x14ac:dyDescent="0.3">
      <c r="A487" s="7"/>
      <c r="B487" s="43"/>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row>
    <row r="488" spans="1:38" ht="12.75" customHeight="1" x14ac:dyDescent="0.3">
      <c r="A488" s="7"/>
      <c r="B488" s="43"/>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row>
    <row r="489" spans="1:38" ht="12.75" customHeight="1" x14ac:dyDescent="0.3">
      <c r="A489" s="7"/>
      <c r="B489" s="43"/>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row>
    <row r="490" spans="1:38" ht="12.75" customHeight="1" x14ac:dyDescent="0.3">
      <c r="A490" s="7"/>
      <c r="B490" s="43"/>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row>
    <row r="491" spans="1:38" ht="12.75" customHeight="1" x14ac:dyDescent="0.3">
      <c r="A491" s="7"/>
      <c r="B491" s="43"/>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row>
    <row r="492" spans="1:38" ht="12.75" customHeight="1" x14ac:dyDescent="0.3">
      <c r="A492" s="7"/>
      <c r="B492" s="43"/>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row>
    <row r="493" spans="1:38" ht="12.75" customHeight="1" x14ac:dyDescent="0.3">
      <c r="A493" s="7"/>
      <c r="B493" s="43"/>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row>
    <row r="494" spans="1:38" ht="12.75" customHeight="1" x14ac:dyDescent="0.3">
      <c r="A494" s="7"/>
      <c r="B494" s="43"/>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row>
    <row r="495" spans="1:38" ht="12.75" customHeight="1" x14ac:dyDescent="0.3">
      <c r="A495" s="7"/>
      <c r="B495" s="43"/>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row>
    <row r="496" spans="1:38" ht="12.75" customHeight="1" x14ac:dyDescent="0.3">
      <c r="A496" s="7"/>
      <c r="B496" s="43"/>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row>
    <row r="497" spans="1:38" ht="12.75" customHeight="1" x14ac:dyDescent="0.3">
      <c r="A497" s="7"/>
      <c r="B497" s="43"/>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row>
    <row r="498" spans="1:38" ht="12.75" customHeight="1" x14ac:dyDescent="0.3">
      <c r="A498" s="7"/>
      <c r="B498" s="43"/>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row>
    <row r="499" spans="1:38" ht="12.75" customHeight="1" x14ac:dyDescent="0.3">
      <c r="A499" s="7"/>
      <c r="B499" s="43"/>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row>
    <row r="500" spans="1:38" ht="12.75" customHeight="1" x14ac:dyDescent="0.3">
      <c r="A500" s="7"/>
      <c r="B500" s="43"/>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row>
    <row r="501" spans="1:38" ht="12.75" customHeight="1" x14ac:dyDescent="0.3">
      <c r="A501" s="7"/>
      <c r="B501" s="43"/>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row>
    <row r="502" spans="1:38" ht="12.75" customHeight="1" x14ac:dyDescent="0.3">
      <c r="A502" s="7"/>
      <c r="B502" s="43"/>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row>
    <row r="503" spans="1:38" ht="12.75" customHeight="1" x14ac:dyDescent="0.3">
      <c r="A503" s="7"/>
      <c r="B503" s="43"/>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row>
    <row r="504" spans="1:38" ht="12.75" customHeight="1" x14ac:dyDescent="0.3">
      <c r="A504" s="7"/>
      <c r="B504" s="43"/>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row>
    <row r="505" spans="1:38" ht="12.75" customHeight="1" x14ac:dyDescent="0.3">
      <c r="A505" s="7"/>
      <c r="B505" s="43"/>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row>
    <row r="506" spans="1:38" ht="12.75" customHeight="1" x14ac:dyDescent="0.3">
      <c r="A506" s="7"/>
      <c r="B506" s="43"/>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row>
    <row r="507" spans="1:38" ht="12.75" customHeight="1" x14ac:dyDescent="0.3">
      <c r="A507" s="7"/>
      <c r="B507" s="43"/>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row>
    <row r="508" spans="1:38" ht="12.75" customHeight="1" x14ac:dyDescent="0.3">
      <c r="A508" s="7"/>
      <c r="B508" s="43"/>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row>
    <row r="509" spans="1:38" ht="12.75" customHeight="1" x14ac:dyDescent="0.3">
      <c r="A509" s="7"/>
      <c r="B509" s="43"/>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row>
    <row r="510" spans="1:38" ht="12.75" customHeight="1" x14ac:dyDescent="0.3">
      <c r="A510" s="7"/>
      <c r="B510" s="43"/>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row>
    <row r="511" spans="1:38" ht="12.75" customHeight="1" x14ac:dyDescent="0.3">
      <c r="A511" s="7"/>
      <c r="B511" s="43"/>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row>
    <row r="512" spans="1:38" ht="12.75" customHeight="1" x14ac:dyDescent="0.3">
      <c r="A512" s="7"/>
      <c r="B512" s="43"/>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row>
    <row r="513" spans="1:38" ht="12.75" customHeight="1" x14ac:dyDescent="0.3">
      <c r="A513" s="7"/>
      <c r="B513" s="43"/>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row>
    <row r="514" spans="1:38" ht="12.75" customHeight="1" x14ac:dyDescent="0.3">
      <c r="A514" s="7"/>
      <c r="B514" s="43"/>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row>
    <row r="515" spans="1:38" ht="12.75" customHeight="1" x14ac:dyDescent="0.3">
      <c r="A515" s="7"/>
      <c r="B515" s="43"/>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row>
    <row r="516" spans="1:38" ht="12.75" customHeight="1" x14ac:dyDescent="0.3">
      <c r="A516" s="7"/>
      <c r="B516" s="43"/>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row>
    <row r="517" spans="1:38" ht="12.75" customHeight="1" x14ac:dyDescent="0.3">
      <c r="A517" s="7"/>
      <c r="B517" s="43"/>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row>
    <row r="518" spans="1:38" ht="12.75" customHeight="1" x14ac:dyDescent="0.3">
      <c r="A518" s="7"/>
      <c r="B518" s="43"/>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row>
    <row r="519" spans="1:38" ht="12.75" customHeight="1" x14ac:dyDescent="0.3">
      <c r="A519" s="7"/>
      <c r="B519" s="43"/>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row>
    <row r="520" spans="1:38" ht="12.75" customHeight="1" x14ac:dyDescent="0.3">
      <c r="A520" s="7"/>
      <c r="B520" s="43"/>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row>
    <row r="521" spans="1:38" ht="12.75" customHeight="1" x14ac:dyDescent="0.3">
      <c r="A521" s="7"/>
      <c r="B521" s="43"/>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row>
    <row r="522" spans="1:38" ht="12.75" customHeight="1" x14ac:dyDescent="0.3">
      <c r="A522" s="7"/>
      <c r="B522" s="43"/>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row>
    <row r="523" spans="1:38" ht="12.75" customHeight="1" x14ac:dyDescent="0.3">
      <c r="A523" s="7"/>
      <c r="B523" s="43"/>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row>
    <row r="524" spans="1:38" ht="12.75" customHeight="1" x14ac:dyDescent="0.3">
      <c r="A524" s="7"/>
      <c r="B524" s="43"/>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row>
    <row r="525" spans="1:38" ht="12.75" customHeight="1" x14ac:dyDescent="0.3">
      <c r="A525" s="7"/>
      <c r="B525" s="43"/>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row>
    <row r="526" spans="1:38" ht="12.75" customHeight="1" x14ac:dyDescent="0.3">
      <c r="A526" s="7"/>
      <c r="B526" s="43"/>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row>
    <row r="527" spans="1:38" ht="12.75" customHeight="1" x14ac:dyDescent="0.3">
      <c r="A527" s="7"/>
      <c r="B527" s="43"/>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row>
    <row r="528" spans="1:38" ht="12.75" customHeight="1" x14ac:dyDescent="0.3">
      <c r="A528" s="7"/>
      <c r="B528" s="43"/>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row>
    <row r="529" spans="1:38" ht="12.75" customHeight="1" x14ac:dyDescent="0.3">
      <c r="A529" s="7"/>
      <c r="B529" s="43"/>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row>
    <row r="530" spans="1:38" ht="12.75" customHeight="1" x14ac:dyDescent="0.3">
      <c r="A530" s="7"/>
      <c r="B530" s="43"/>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row>
    <row r="531" spans="1:38" ht="12.75" customHeight="1" x14ac:dyDescent="0.3">
      <c r="A531" s="7"/>
      <c r="B531" s="43"/>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row>
    <row r="532" spans="1:38" ht="12.75" customHeight="1" x14ac:dyDescent="0.3">
      <c r="A532" s="7"/>
      <c r="B532" s="43"/>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row>
    <row r="533" spans="1:38" ht="12.75" customHeight="1" x14ac:dyDescent="0.3">
      <c r="A533" s="7"/>
      <c r="B533" s="43"/>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row>
    <row r="534" spans="1:38" ht="12.75" customHeight="1" x14ac:dyDescent="0.3">
      <c r="A534" s="7"/>
      <c r="B534" s="43"/>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row>
    <row r="535" spans="1:38" ht="12.75" customHeight="1" x14ac:dyDescent="0.3">
      <c r="A535" s="7"/>
      <c r="B535" s="43"/>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row>
    <row r="536" spans="1:38" ht="12.75" customHeight="1" x14ac:dyDescent="0.3">
      <c r="A536" s="7"/>
      <c r="B536" s="43"/>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row>
    <row r="537" spans="1:38" ht="12.75" customHeight="1" x14ac:dyDescent="0.3">
      <c r="A537" s="7"/>
      <c r="B537" s="43"/>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row>
    <row r="538" spans="1:38" ht="12.75" customHeight="1" x14ac:dyDescent="0.3">
      <c r="A538" s="7"/>
      <c r="B538" s="43"/>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row>
    <row r="539" spans="1:38" ht="12.75" customHeight="1" x14ac:dyDescent="0.3">
      <c r="A539" s="7"/>
      <c r="B539" s="43"/>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row>
    <row r="540" spans="1:38" ht="12.75" customHeight="1" x14ac:dyDescent="0.3">
      <c r="A540" s="7"/>
      <c r="B540" s="43"/>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row>
    <row r="541" spans="1:38" ht="12.75" customHeight="1" x14ac:dyDescent="0.3">
      <c r="A541" s="7"/>
      <c r="B541" s="43"/>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row>
    <row r="542" spans="1:38" ht="12.75" customHeight="1" x14ac:dyDescent="0.3">
      <c r="A542" s="7"/>
      <c r="B542" s="43"/>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row>
    <row r="543" spans="1:38" ht="12.75" customHeight="1" x14ac:dyDescent="0.3">
      <c r="A543" s="7"/>
      <c r="B543" s="43"/>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row>
    <row r="544" spans="1:38" ht="12.75" customHeight="1" x14ac:dyDescent="0.3">
      <c r="A544" s="7"/>
      <c r="B544" s="43"/>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row>
    <row r="545" spans="1:38" ht="12.75" customHeight="1" x14ac:dyDescent="0.3">
      <c r="A545" s="7"/>
      <c r="B545" s="43"/>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row>
    <row r="546" spans="1:38" ht="12.75" customHeight="1" x14ac:dyDescent="0.3">
      <c r="A546" s="7"/>
      <c r="B546" s="43"/>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row>
    <row r="547" spans="1:38" ht="12.75" customHeight="1" x14ac:dyDescent="0.3">
      <c r="A547" s="7"/>
      <c r="B547" s="43"/>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row>
    <row r="548" spans="1:38" ht="12.75" customHeight="1" x14ac:dyDescent="0.3">
      <c r="A548" s="7"/>
      <c r="B548" s="43"/>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row>
    <row r="549" spans="1:38" ht="12.75" customHeight="1" x14ac:dyDescent="0.3">
      <c r="A549" s="7"/>
      <c r="B549" s="43"/>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row>
    <row r="550" spans="1:38" ht="12.75" customHeight="1" x14ac:dyDescent="0.3">
      <c r="A550" s="7"/>
      <c r="B550" s="43"/>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row>
    <row r="551" spans="1:38" ht="12.75" customHeight="1" x14ac:dyDescent="0.3">
      <c r="A551" s="7"/>
      <c r="B551" s="43"/>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row>
    <row r="552" spans="1:38" ht="12.75" customHeight="1" x14ac:dyDescent="0.3">
      <c r="A552" s="7"/>
      <c r="B552" s="43"/>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row>
    <row r="553" spans="1:38" ht="12.75" customHeight="1" x14ac:dyDescent="0.3">
      <c r="A553" s="7"/>
      <c r="B553" s="43"/>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row>
    <row r="554" spans="1:38" ht="12.75" customHeight="1" x14ac:dyDescent="0.3">
      <c r="A554" s="7"/>
      <c r="B554" s="43"/>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row>
    <row r="555" spans="1:38" ht="12.75" customHeight="1" x14ac:dyDescent="0.3">
      <c r="A555" s="7"/>
      <c r="B555" s="43"/>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row>
    <row r="556" spans="1:38" ht="12.75" customHeight="1" x14ac:dyDescent="0.3">
      <c r="A556" s="7"/>
      <c r="B556" s="43"/>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row>
    <row r="557" spans="1:38" ht="12.75" customHeight="1" x14ac:dyDescent="0.3">
      <c r="A557" s="7"/>
      <c r="B557" s="43"/>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row>
    <row r="558" spans="1:38" ht="12.75" customHeight="1" x14ac:dyDescent="0.3">
      <c r="A558" s="7"/>
      <c r="B558" s="43"/>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row>
    <row r="559" spans="1:38" ht="12.75" customHeight="1" x14ac:dyDescent="0.3">
      <c r="A559" s="7"/>
      <c r="B559" s="43"/>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row>
    <row r="560" spans="1:38" ht="12.75" customHeight="1" x14ac:dyDescent="0.3">
      <c r="A560" s="7"/>
      <c r="B560" s="43"/>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row>
    <row r="561" spans="1:38" ht="12.75" customHeight="1" x14ac:dyDescent="0.3">
      <c r="A561" s="7"/>
      <c r="B561" s="43"/>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row>
    <row r="562" spans="1:38" ht="12.75" customHeight="1" x14ac:dyDescent="0.3">
      <c r="A562" s="7"/>
      <c r="B562" s="43"/>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row>
    <row r="563" spans="1:38" ht="12.75" customHeight="1" x14ac:dyDescent="0.3">
      <c r="A563" s="7"/>
      <c r="B563" s="43"/>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row>
    <row r="564" spans="1:38" ht="12.75" customHeight="1" x14ac:dyDescent="0.3">
      <c r="A564" s="7"/>
      <c r="B564" s="43"/>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row>
    <row r="565" spans="1:38" ht="12.75" customHeight="1" x14ac:dyDescent="0.3">
      <c r="A565" s="7"/>
      <c r="B565" s="43"/>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row>
    <row r="566" spans="1:38" ht="12.75" customHeight="1" x14ac:dyDescent="0.3">
      <c r="A566" s="7"/>
      <c r="B566" s="43"/>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row>
    <row r="567" spans="1:38" ht="12.75" customHeight="1" x14ac:dyDescent="0.3">
      <c r="A567" s="7"/>
      <c r="B567" s="43"/>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row>
    <row r="568" spans="1:38" ht="12.75" customHeight="1" x14ac:dyDescent="0.3">
      <c r="A568" s="7"/>
      <c r="B568" s="43"/>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row>
    <row r="569" spans="1:38" ht="12.75" customHeight="1" x14ac:dyDescent="0.3">
      <c r="A569" s="7"/>
      <c r="B569" s="43"/>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row>
    <row r="570" spans="1:38" ht="12.75" customHeight="1" x14ac:dyDescent="0.3">
      <c r="A570" s="7"/>
      <c r="B570" s="43"/>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row>
    <row r="571" spans="1:38" ht="12.75" customHeight="1" x14ac:dyDescent="0.3">
      <c r="A571" s="7"/>
      <c r="B571" s="43"/>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row>
    <row r="572" spans="1:38" ht="12.75" customHeight="1" x14ac:dyDescent="0.3">
      <c r="A572" s="7"/>
      <c r="B572" s="43"/>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row>
    <row r="573" spans="1:38" ht="12.75" customHeight="1" x14ac:dyDescent="0.3">
      <c r="A573" s="7"/>
      <c r="B573" s="43"/>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row>
    <row r="574" spans="1:38" ht="12.75" customHeight="1" x14ac:dyDescent="0.3">
      <c r="A574" s="7"/>
      <c r="B574" s="43"/>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row>
    <row r="575" spans="1:38" ht="12.75" customHeight="1" x14ac:dyDescent="0.3">
      <c r="A575" s="7"/>
      <c r="B575" s="43"/>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row>
    <row r="576" spans="1:38" ht="12.75" customHeight="1" x14ac:dyDescent="0.3">
      <c r="A576" s="7"/>
      <c r="B576" s="43"/>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row>
    <row r="577" spans="1:38" ht="12.75" customHeight="1" x14ac:dyDescent="0.3">
      <c r="A577" s="7"/>
      <c r="B577" s="43"/>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row>
    <row r="578" spans="1:38" ht="12.75" customHeight="1" x14ac:dyDescent="0.3">
      <c r="A578" s="7"/>
      <c r="B578" s="43"/>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row>
    <row r="579" spans="1:38" ht="12.75" customHeight="1" x14ac:dyDescent="0.3">
      <c r="A579" s="7"/>
      <c r="B579" s="43"/>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row>
    <row r="580" spans="1:38" ht="12.75" customHeight="1" x14ac:dyDescent="0.3">
      <c r="A580" s="7"/>
      <c r="B580" s="43"/>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row>
    <row r="581" spans="1:38" ht="12.75" customHeight="1" x14ac:dyDescent="0.3">
      <c r="A581" s="7"/>
      <c r="B581" s="43"/>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row>
    <row r="582" spans="1:38" ht="12.75" customHeight="1" x14ac:dyDescent="0.3">
      <c r="A582" s="7"/>
      <c r="B582" s="43"/>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row>
    <row r="583" spans="1:38" ht="12.75" customHeight="1" x14ac:dyDescent="0.3">
      <c r="A583" s="7"/>
      <c r="B583" s="43"/>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row>
    <row r="584" spans="1:38" ht="12.75" customHeight="1" x14ac:dyDescent="0.3">
      <c r="A584" s="7"/>
      <c r="B584" s="43"/>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row>
    <row r="585" spans="1:38" ht="12.75" customHeight="1" x14ac:dyDescent="0.3">
      <c r="A585" s="7"/>
      <c r="B585" s="43"/>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row>
    <row r="586" spans="1:38" ht="12.75" customHeight="1" x14ac:dyDescent="0.3">
      <c r="A586" s="7"/>
      <c r="B586" s="43"/>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row>
    <row r="587" spans="1:38" ht="12.75" customHeight="1" x14ac:dyDescent="0.3">
      <c r="A587" s="7"/>
      <c r="B587" s="43"/>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row>
    <row r="588" spans="1:38" ht="12.75" customHeight="1" x14ac:dyDescent="0.3">
      <c r="A588" s="7"/>
      <c r="B588" s="43"/>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row>
    <row r="589" spans="1:38" ht="12.75" customHeight="1" x14ac:dyDescent="0.3">
      <c r="A589" s="7"/>
      <c r="B589" s="43"/>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row>
    <row r="590" spans="1:38" ht="12.75" customHeight="1" x14ac:dyDescent="0.3">
      <c r="A590" s="7"/>
      <c r="B590" s="43"/>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row>
    <row r="591" spans="1:38" ht="12.75" customHeight="1" x14ac:dyDescent="0.3">
      <c r="A591" s="7"/>
      <c r="B591" s="43"/>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row>
    <row r="592" spans="1:38" ht="12.75" customHeight="1" x14ac:dyDescent="0.3">
      <c r="A592" s="7"/>
      <c r="B592" s="43"/>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row>
    <row r="593" spans="1:38" ht="12.75" customHeight="1" x14ac:dyDescent="0.3">
      <c r="A593" s="7"/>
      <c r="B593" s="43"/>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row>
    <row r="594" spans="1:38" ht="12.75" customHeight="1" x14ac:dyDescent="0.3">
      <c r="A594" s="7"/>
      <c r="B594" s="43"/>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row>
    <row r="595" spans="1:38" ht="12.75" customHeight="1" x14ac:dyDescent="0.3">
      <c r="A595" s="7"/>
      <c r="B595" s="43"/>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row>
    <row r="596" spans="1:38" ht="12.75" customHeight="1" x14ac:dyDescent="0.3">
      <c r="A596" s="7"/>
      <c r="B596" s="43"/>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row>
    <row r="597" spans="1:38" ht="12.75" customHeight="1" x14ac:dyDescent="0.3">
      <c r="A597" s="7"/>
      <c r="B597" s="43"/>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row>
    <row r="598" spans="1:38" ht="12.75" customHeight="1" x14ac:dyDescent="0.3">
      <c r="A598" s="7"/>
      <c r="B598" s="43"/>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row>
    <row r="599" spans="1:38" ht="12.75" customHeight="1" x14ac:dyDescent="0.3">
      <c r="A599" s="7"/>
      <c r="B599" s="43"/>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row>
    <row r="600" spans="1:38" ht="12.75" customHeight="1" x14ac:dyDescent="0.3">
      <c r="A600" s="7"/>
      <c r="B600" s="43"/>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row>
    <row r="601" spans="1:38" ht="12.75" customHeight="1" x14ac:dyDescent="0.3">
      <c r="A601" s="7"/>
      <c r="B601" s="43"/>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row>
    <row r="602" spans="1:38" ht="12.75" customHeight="1" x14ac:dyDescent="0.3">
      <c r="A602" s="7"/>
      <c r="B602" s="43"/>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row>
    <row r="603" spans="1:38" ht="12.75" customHeight="1" x14ac:dyDescent="0.3">
      <c r="A603" s="7"/>
      <c r="B603" s="43"/>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row>
    <row r="604" spans="1:38" ht="12.75" customHeight="1" x14ac:dyDescent="0.3">
      <c r="A604" s="7"/>
      <c r="B604" s="43"/>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row>
    <row r="605" spans="1:38" ht="12.75" customHeight="1" x14ac:dyDescent="0.3">
      <c r="A605" s="7"/>
      <c r="B605" s="43"/>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row>
    <row r="606" spans="1:38" ht="12.75" customHeight="1" x14ac:dyDescent="0.3">
      <c r="A606" s="7"/>
      <c r="B606" s="43"/>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row>
    <row r="607" spans="1:38" ht="12.75" customHeight="1" x14ac:dyDescent="0.3">
      <c r="A607" s="7"/>
      <c r="B607" s="43"/>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row>
    <row r="608" spans="1:38" ht="12.75" customHeight="1" x14ac:dyDescent="0.3">
      <c r="A608" s="7"/>
      <c r="B608" s="43"/>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row>
    <row r="609" spans="1:38" ht="12.75" customHeight="1" x14ac:dyDescent="0.3">
      <c r="A609" s="7"/>
      <c r="B609" s="43"/>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row>
    <row r="610" spans="1:38" ht="12.75" customHeight="1" x14ac:dyDescent="0.3">
      <c r="A610" s="7"/>
      <c r="B610" s="43"/>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row>
    <row r="611" spans="1:38" ht="12.75" customHeight="1" x14ac:dyDescent="0.3">
      <c r="A611" s="7"/>
      <c r="B611" s="43"/>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row>
    <row r="612" spans="1:38" ht="12.75" customHeight="1" x14ac:dyDescent="0.3">
      <c r="A612" s="7"/>
      <c r="B612" s="43"/>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row>
    <row r="613" spans="1:38" ht="12.75" customHeight="1" x14ac:dyDescent="0.3">
      <c r="A613" s="7"/>
      <c r="B613" s="43"/>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row>
    <row r="614" spans="1:38" ht="12.75" customHeight="1" x14ac:dyDescent="0.3">
      <c r="A614" s="7"/>
      <c r="B614" s="43"/>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row>
    <row r="615" spans="1:38" ht="12.75" customHeight="1" x14ac:dyDescent="0.3">
      <c r="A615" s="7"/>
      <c r="B615" s="43"/>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row>
    <row r="616" spans="1:38" ht="12.75" customHeight="1" x14ac:dyDescent="0.3">
      <c r="A616" s="7"/>
      <c r="B616" s="43"/>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row>
    <row r="617" spans="1:38" ht="12.75" customHeight="1" x14ac:dyDescent="0.3">
      <c r="A617" s="7"/>
      <c r="B617" s="43"/>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row>
    <row r="618" spans="1:38" ht="12.75" customHeight="1" x14ac:dyDescent="0.3">
      <c r="A618" s="7"/>
      <c r="B618" s="43"/>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row>
    <row r="619" spans="1:38" ht="12.75" customHeight="1" x14ac:dyDescent="0.3">
      <c r="A619" s="7"/>
      <c r="B619" s="43"/>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row>
    <row r="620" spans="1:38" ht="12.75" customHeight="1" x14ac:dyDescent="0.3">
      <c r="A620" s="7"/>
      <c r="B620" s="43"/>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row>
    <row r="621" spans="1:38" ht="12.75" customHeight="1" x14ac:dyDescent="0.3">
      <c r="A621" s="7"/>
      <c r="B621" s="43"/>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row>
    <row r="622" spans="1:38" ht="12.75" customHeight="1" x14ac:dyDescent="0.3">
      <c r="A622" s="7"/>
      <c r="B622" s="43"/>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row>
    <row r="623" spans="1:38" ht="12.75" customHeight="1" x14ac:dyDescent="0.3">
      <c r="A623" s="7"/>
      <c r="B623" s="43"/>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row>
    <row r="624" spans="1:38" ht="12.75" customHeight="1" x14ac:dyDescent="0.3">
      <c r="A624" s="7"/>
      <c r="B624" s="43"/>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row>
    <row r="625" spans="1:38" ht="12.75" customHeight="1" x14ac:dyDescent="0.3">
      <c r="A625" s="7"/>
      <c r="B625" s="43"/>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row>
    <row r="626" spans="1:38" ht="12.75" customHeight="1" x14ac:dyDescent="0.3">
      <c r="A626" s="7"/>
      <c r="B626" s="43"/>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row>
    <row r="627" spans="1:38" ht="12.75" customHeight="1" x14ac:dyDescent="0.3">
      <c r="A627" s="7"/>
      <c r="B627" s="43"/>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row>
    <row r="628" spans="1:38" ht="12.75" customHeight="1" x14ac:dyDescent="0.3">
      <c r="A628" s="7"/>
      <c r="B628" s="43"/>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row>
    <row r="629" spans="1:38" ht="12.75" customHeight="1" x14ac:dyDescent="0.3">
      <c r="A629" s="7"/>
      <c r="B629" s="43"/>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row>
    <row r="630" spans="1:38" ht="12.75" customHeight="1" x14ac:dyDescent="0.3">
      <c r="A630" s="7"/>
      <c r="B630" s="43"/>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row>
    <row r="631" spans="1:38" ht="12.75" customHeight="1" x14ac:dyDescent="0.3">
      <c r="A631" s="7"/>
      <c r="B631" s="43"/>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row>
    <row r="632" spans="1:38" ht="12.75" customHeight="1" x14ac:dyDescent="0.3">
      <c r="A632" s="7"/>
      <c r="B632" s="43"/>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row>
    <row r="633" spans="1:38" ht="12.75" customHeight="1" x14ac:dyDescent="0.3">
      <c r="A633" s="7"/>
      <c r="B633" s="43"/>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row>
    <row r="634" spans="1:38" ht="12.75" customHeight="1" x14ac:dyDescent="0.3">
      <c r="A634" s="7"/>
      <c r="B634" s="43"/>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row>
    <row r="635" spans="1:38" ht="12.75" customHeight="1" x14ac:dyDescent="0.3">
      <c r="A635" s="7"/>
      <c r="B635" s="43"/>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row>
    <row r="636" spans="1:38" ht="12.75" customHeight="1" x14ac:dyDescent="0.3">
      <c r="A636" s="7"/>
      <c r="B636" s="43"/>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row>
    <row r="637" spans="1:38" ht="12.75" customHeight="1" x14ac:dyDescent="0.3">
      <c r="A637" s="7"/>
      <c r="B637" s="43"/>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row>
    <row r="638" spans="1:38" ht="12.75" customHeight="1" x14ac:dyDescent="0.3">
      <c r="A638" s="7"/>
      <c r="B638" s="43"/>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row>
    <row r="639" spans="1:38" ht="12.75" customHeight="1" x14ac:dyDescent="0.3">
      <c r="A639" s="7"/>
      <c r="B639" s="43"/>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row>
    <row r="640" spans="1:38" ht="12.75" customHeight="1" x14ac:dyDescent="0.3">
      <c r="A640" s="7"/>
      <c r="B640" s="43"/>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row>
    <row r="641" spans="1:38" ht="12.75" customHeight="1" x14ac:dyDescent="0.3">
      <c r="A641" s="7"/>
      <c r="B641" s="43"/>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row>
    <row r="642" spans="1:38" ht="12.75" customHeight="1" x14ac:dyDescent="0.3">
      <c r="A642" s="7"/>
      <c r="B642" s="43"/>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row>
    <row r="643" spans="1:38" ht="12.75" customHeight="1" x14ac:dyDescent="0.3">
      <c r="A643" s="7"/>
      <c r="B643" s="43"/>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row>
    <row r="644" spans="1:38" ht="12.75" customHeight="1" x14ac:dyDescent="0.3">
      <c r="A644" s="7"/>
      <c r="B644" s="43"/>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row>
    <row r="645" spans="1:38" ht="12.75" customHeight="1" x14ac:dyDescent="0.3">
      <c r="A645" s="7"/>
      <c r="B645" s="43"/>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row>
    <row r="646" spans="1:38" ht="12.75" customHeight="1" x14ac:dyDescent="0.3">
      <c r="A646" s="7"/>
      <c r="B646" s="43"/>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row>
    <row r="647" spans="1:38" ht="12.75" customHeight="1" x14ac:dyDescent="0.3">
      <c r="A647" s="7"/>
      <c r="B647" s="43"/>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row>
    <row r="648" spans="1:38" ht="12.75" customHeight="1" x14ac:dyDescent="0.3">
      <c r="A648" s="7"/>
      <c r="B648" s="43"/>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row>
    <row r="649" spans="1:38" ht="12.75" customHeight="1" x14ac:dyDescent="0.3">
      <c r="A649" s="7"/>
      <c r="B649" s="43"/>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row>
    <row r="650" spans="1:38" ht="12.75" customHeight="1" x14ac:dyDescent="0.3">
      <c r="A650" s="7"/>
      <c r="B650" s="43"/>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row>
    <row r="651" spans="1:38" ht="12.75" customHeight="1" x14ac:dyDescent="0.3">
      <c r="A651" s="7"/>
      <c r="B651" s="43"/>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row>
    <row r="652" spans="1:38" ht="12.75" customHeight="1" x14ac:dyDescent="0.3">
      <c r="A652" s="7"/>
      <c r="B652" s="43"/>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row>
    <row r="653" spans="1:38" ht="12.75" customHeight="1" x14ac:dyDescent="0.3">
      <c r="A653" s="7"/>
      <c r="B653" s="43"/>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row>
    <row r="654" spans="1:38" ht="12.75" customHeight="1" x14ac:dyDescent="0.3">
      <c r="A654" s="7"/>
      <c r="B654" s="43"/>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row>
    <row r="655" spans="1:38" ht="12.75" customHeight="1" x14ac:dyDescent="0.3">
      <c r="A655" s="7"/>
      <c r="B655" s="43"/>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row>
    <row r="656" spans="1:38" ht="12.75" customHeight="1" x14ac:dyDescent="0.3">
      <c r="A656" s="7"/>
      <c r="B656" s="43"/>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row>
    <row r="657" spans="1:38" ht="12.75" customHeight="1" x14ac:dyDescent="0.3">
      <c r="A657" s="7"/>
      <c r="B657" s="43"/>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row>
    <row r="658" spans="1:38" ht="12.75" customHeight="1" x14ac:dyDescent="0.3">
      <c r="A658" s="7"/>
      <c r="B658" s="43"/>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row>
    <row r="659" spans="1:38" ht="12.75" customHeight="1" x14ac:dyDescent="0.3">
      <c r="A659" s="7"/>
      <c r="B659" s="43"/>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row>
    <row r="660" spans="1:38" ht="12.75" customHeight="1" x14ac:dyDescent="0.3">
      <c r="A660" s="7"/>
      <c r="B660" s="43"/>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row>
    <row r="661" spans="1:38" ht="12.75" customHeight="1" x14ac:dyDescent="0.3">
      <c r="A661" s="7"/>
      <c r="B661" s="43"/>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row>
    <row r="662" spans="1:38" ht="12.75" customHeight="1" x14ac:dyDescent="0.3">
      <c r="A662" s="7"/>
      <c r="B662" s="43"/>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row>
    <row r="663" spans="1:38" ht="12.75" customHeight="1" x14ac:dyDescent="0.3">
      <c r="A663" s="7"/>
      <c r="B663" s="43"/>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row>
    <row r="664" spans="1:38" ht="12.75" customHeight="1" x14ac:dyDescent="0.3">
      <c r="A664" s="7"/>
      <c r="B664" s="43"/>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row>
    <row r="665" spans="1:38" ht="12.75" customHeight="1" x14ac:dyDescent="0.3">
      <c r="A665" s="7"/>
      <c r="B665" s="43"/>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row>
    <row r="666" spans="1:38" ht="12.75" customHeight="1" x14ac:dyDescent="0.3">
      <c r="A666" s="7"/>
      <c r="B666" s="43"/>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row>
    <row r="667" spans="1:38" ht="12.75" customHeight="1" x14ac:dyDescent="0.3">
      <c r="A667" s="7"/>
      <c r="B667" s="43"/>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row>
    <row r="668" spans="1:38" ht="12.75" customHeight="1" x14ac:dyDescent="0.3">
      <c r="A668" s="7"/>
      <c r="B668" s="43"/>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row>
    <row r="669" spans="1:38" ht="12.75" customHeight="1" x14ac:dyDescent="0.3">
      <c r="A669" s="7"/>
      <c r="B669" s="43"/>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row>
    <row r="670" spans="1:38" ht="12.75" customHeight="1" x14ac:dyDescent="0.3">
      <c r="A670" s="7"/>
      <c r="B670" s="43"/>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row>
    <row r="671" spans="1:38" ht="12.75" customHeight="1" x14ac:dyDescent="0.3">
      <c r="A671" s="7"/>
      <c r="B671" s="43"/>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row>
    <row r="672" spans="1:38" ht="12.75" customHeight="1" x14ac:dyDescent="0.3">
      <c r="A672" s="7"/>
      <c r="B672" s="43"/>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row>
    <row r="673" spans="1:38" ht="12.75" customHeight="1" x14ac:dyDescent="0.3">
      <c r="A673" s="7"/>
      <c r="B673" s="43"/>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row>
    <row r="674" spans="1:38" ht="12.75" customHeight="1" x14ac:dyDescent="0.3">
      <c r="A674" s="7"/>
      <c r="B674" s="43"/>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row>
    <row r="675" spans="1:38" ht="12.75" customHeight="1" x14ac:dyDescent="0.3">
      <c r="A675" s="7"/>
      <c r="B675" s="43"/>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row>
    <row r="676" spans="1:38" ht="12.75" customHeight="1" x14ac:dyDescent="0.3">
      <c r="A676" s="7"/>
      <c r="B676" s="43"/>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row>
    <row r="677" spans="1:38" ht="12.75" customHeight="1" x14ac:dyDescent="0.3">
      <c r="A677" s="7"/>
      <c r="B677" s="43"/>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row>
    <row r="678" spans="1:38" ht="12.75" customHeight="1" x14ac:dyDescent="0.3">
      <c r="A678" s="7"/>
      <c r="B678" s="43"/>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row>
    <row r="679" spans="1:38" ht="12.75" customHeight="1" x14ac:dyDescent="0.3">
      <c r="A679" s="7"/>
      <c r="B679" s="43"/>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row>
    <row r="680" spans="1:38" ht="12.75" customHeight="1" x14ac:dyDescent="0.3">
      <c r="A680" s="7"/>
      <c r="B680" s="43"/>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row>
    <row r="681" spans="1:38" ht="12.75" customHeight="1" x14ac:dyDescent="0.3">
      <c r="A681" s="7"/>
      <c r="B681" s="43"/>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row>
    <row r="682" spans="1:38" ht="12.75" customHeight="1" x14ac:dyDescent="0.3">
      <c r="A682" s="7"/>
      <c r="B682" s="43"/>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row>
    <row r="683" spans="1:38" ht="12.75" customHeight="1" x14ac:dyDescent="0.3">
      <c r="A683" s="7"/>
      <c r="B683" s="43"/>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row>
    <row r="684" spans="1:38" ht="12.75" customHeight="1" x14ac:dyDescent="0.3">
      <c r="A684" s="7"/>
      <c r="B684" s="43"/>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row>
    <row r="685" spans="1:38" ht="12.75" customHeight="1" x14ac:dyDescent="0.3">
      <c r="A685" s="7"/>
      <c r="B685" s="43"/>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row>
    <row r="686" spans="1:38" ht="12.75" customHeight="1" x14ac:dyDescent="0.3">
      <c r="A686" s="7"/>
      <c r="B686" s="43"/>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row>
    <row r="687" spans="1:38" ht="12.75" customHeight="1" x14ac:dyDescent="0.3">
      <c r="A687" s="7"/>
      <c r="B687" s="43"/>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row>
    <row r="688" spans="1:38" ht="12.75" customHeight="1" x14ac:dyDescent="0.3">
      <c r="A688" s="7"/>
      <c r="B688" s="43"/>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row>
    <row r="689" spans="1:38" ht="12.75" customHeight="1" x14ac:dyDescent="0.3">
      <c r="A689" s="7"/>
      <c r="B689" s="43"/>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row>
    <row r="690" spans="1:38" ht="12.75" customHeight="1" x14ac:dyDescent="0.3">
      <c r="A690" s="7"/>
      <c r="B690" s="43"/>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row>
    <row r="691" spans="1:38" ht="12.75" customHeight="1" x14ac:dyDescent="0.3">
      <c r="A691" s="7"/>
      <c r="B691" s="43"/>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row>
    <row r="692" spans="1:38" ht="12.75" customHeight="1" x14ac:dyDescent="0.3">
      <c r="A692" s="7"/>
      <c r="B692" s="43"/>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row>
    <row r="693" spans="1:38" ht="12.75" customHeight="1" x14ac:dyDescent="0.3">
      <c r="A693" s="7"/>
      <c r="B693" s="43"/>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row>
    <row r="694" spans="1:38" ht="12.75" customHeight="1" x14ac:dyDescent="0.3">
      <c r="A694" s="7"/>
      <c r="B694" s="43"/>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row>
    <row r="695" spans="1:38" ht="12.75" customHeight="1" x14ac:dyDescent="0.3">
      <c r="A695" s="7"/>
      <c r="B695" s="43"/>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row>
    <row r="696" spans="1:38" ht="12.75" customHeight="1" x14ac:dyDescent="0.3">
      <c r="A696" s="7"/>
      <c r="B696" s="43"/>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row>
    <row r="697" spans="1:38" ht="12.75" customHeight="1" x14ac:dyDescent="0.3">
      <c r="A697" s="7"/>
      <c r="B697" s="43"/>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row>
    <row r="698" spans="1:38" ht="12.75" customHeight="1" x14ac:dyDescent="0.3">
      <c r="A698" s="7"/>
      <c r="B698" s="43"/>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row>
    <row r="699" spans="1:38" ht="12.75" customHeight="1" x14ac:dyDescent="0.3">
      <c r="A699" s="7"/>
      <c r="B699" s="43"/>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row>
    <row r="700" spans="1:38" ht="12.75" customHeight="1" x14ac:dyDescent="0.3">
      <c r="A700" s="7"/>
      <c r="B700" s="43"/>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row>
    <row r="701" spans="1:38" ht="12.75" customHeight="1" x14ac:dyDescent="0.3">
      <c r="A701" s="7"/>
      <c r="B701" s="43"/>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row>
    <row r="702" spans="1:38" ht="12.75" customHeight="1" x14ac:dyDescent="0.3">
      <c r="A702" s="7"/>
      <c r="B702" s="43"/>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row>
    <row r="703" spans="1:38" ht="12.75" customHeight="1" x14ac:dyDescent="0.3">
      <c r="A703" s="7"/>
      <c r="B703" s="43"/>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row>
    <row r="704" spans="1:38" ht="12.75" customHeight="1" x14ac:dyDescent="0.3">
      <c r="A704" s="7"/>
      <c r="B704" s="43"/>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row>
    <row r="705" spans="1:38" ht="12.75" customHeight="1" x14ac:dyDescent="0.3">
      <c r="A705" s="7"/>
      <c r="B705" s="43"/>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row>
    <row r="706" spans="1:38" ht="12.75" customHeight="1" x14ac:dyDescent="0.3">
      <c r="A706" s="7"/>
      <c r="B706" s="43"/>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row>
    <row r="707" spans="1:38" ht="12.75" customHeight="1" x14ac:dyDescent="0.3">
      <c r="A707" s="7"/>
      <c r="B707" s="43"/>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row>
    <row r="708" spans="1:38" ht="12.75" customHeight="1" x14ac:dyDescent="0.3">
      <c r="A708" s="7"/>
      <c r="B708" s="43"/>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row>
    <row r="709" spans="1:38" ht="12.75" customHeight="1" x14ac:dyDescent="0.3">
      <c r="A709" s="7"/>
      <c r="B709" s="43"/>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row>
    <row r="710" spans="1:38" ht="12.75" customHeight="1" x14ac:dyDescent="0.3">
      <c r="A710" s="7"/>
      <c r="B710" s="43"/>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row>
    <row r="711" spans="1:38" ht="12.75" customHeight="1" x14ac:dyDescent="0.3">
      <c r="A711" s="7"/>
      <c r="B711" s="43"/>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row>
    <row r="712" spans="1:38" ht="12.75" customHeight="1" x14ac:dyDescent="0.3">
      <c r="A712" s="7"/>
      <c r="B712" s="43"/>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row>
    <row r="713" spans="1:38" ht="12.75" customHeight="1" x14ac:dyDescent="0.3">
      <c r="A713" s="7"/>
      <c r="B713" s="43"/>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row>
    <row r="714" spans="1:38" ht="12.75" customHeight="1" x14ac:dyDescent="0.3">
      <c r="A714" s="7"/>
      <c r="B714" s="43"/>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row>
    <row r="715" spans="1:38" ht="12.75" customHeight="1" x14ac:dyDescent="0.3">
      <c r="A715" s="7"/>
      <c r="B715" s="43"/>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row>
    <row r="716" spans="1:38" ht="12.75" customHeight="1" x14ac:dyDescent="0.3">
      <c r="A716" s="7"/>
      <c r="B716" s="43"/>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row>
    <row r="717" spans="1:38" ht="12.75" customHeight="1" x14ac:dyDescent="0.3">
      <c r="A717" s="7"/>
      <c r="B717" s="43"/>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row>
    <row r="718" spans="1:38" ht="12.75" customHeight="1" x14ac:dyDescent="0.3">
      <c r="A718" s="7"/>
      <c r="B718" s="43"/>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row>
    <row r="719" spans="1:38" ht="12.75" customHeight="1" x14ac:dyDescent="0.3">
      <c r="A719" s="7"/>
      <c r="B719" s="43"/>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row>
    <row r="720" spans="1:38" ht="12.75" customHeight="1" x14ac:dyDescent="0.3">
      <c r="A720" s="7"/>
      <c r="B720" s="43"/>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row>
    <row r="721" spans="1:38" ht="12.75" customHeight="1" x14ac:dyDescent="0.3">
      <c r="A721" s="7"/>
      <c r="B721" s="43"/>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row>
    <row r="722" spans="1:38" ht="12.75" customHeight="1" x14ac:dyDescent="0.3">
      <c r="A722" s="7"/>
      <c r="B722" s="43"/>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row>
    <row r="723" spans="1:38" ht="12.75" customHeight="1" x14ac:dyDescent="0.3">
      <c r="A723" s="7"/>
      <c r="B723" s="43"/>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row>
    <row r="724" spans="1:38" ht="12.75" customHeight="1" x14ac:dyDescent="0.3">
      <c r="A724" s="7"/>
      <c r="B724" s="43"/>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row>
    <row r="725" spans="1:38" ht="12.75" customHeight="1" x14ac:dyDescent="0.3">
      <c r="A725" s="7"/>
      <c r="B725" s="43"/>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row>
    <row r="726" spans="1:38" ht="12.75" customHeight="1" x14ac:dyDescent="0.3">
      <c r="A726" s="7"/>
      <c r="B726" s="43"/>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row>
    <row r="727" spans="1:38" ht="12.75" customHeight="1" x14ac:dyDescent="0.3">
      <c r="A727" s="7"/>
      <c r="B727" s="43"/>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row>
    <row r="728" spans="1:38" ht="12.75" customHeight="1" x14ac:dyDescent="0.3">
      <c r="A728" s="7"/>
      <c r="B728" s="43"/>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row>
    <row r="729" spans="1:38" ht="12.75" customHeight="1" x14ac:dyDescent="0.3">
      <c r="A729" s="7"/>
      <c r="B729" s="43"/>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row>
    <row r="730" spans="1:38" ht="12.75" customHeight="1" x14ac:dyDescent="0.3">
      <c r="A730" s="7"/>
      <c r="B730" s="43"/>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row>
    <row r="731" spans="1:38" ht="12.75" customHeight="1" x14ac:dyDescent="0.3">
      <c r="A731" s="7"/>
      <c r="B731" s="43"/>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row>
    <row r="732" spans="1:38" ht="12.75" customHeight="1" x14ac:dyDescent="0.3">
      <c r="A732" s="7"/>
      <c r="B732" s="43"/>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row>
    <row r="733" spans="1:38" ht="12.75" customHeight="1" x14ac:dyDescent="0.3">
      <c r="A733" s="7"/>
      <c r="B733" s="43"/>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row>
    <row r="734" spans="1:38" ht="12.75" customHeight="1" x14ac:dyDescent="0.3">
      <c r="A734" s="7"/>
      <c r="B734" s="43"/>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row>
    <row r="735" spans="1:38" ht="12.75" customHeight="1" x14ac:dyDescent="0.3">
      <c r="A735" s="7"/>
      <c r="B735" s="43"/>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row>
    <row r="736" spans="1:38" ht="12.75" customHeight="1" x14ac:dyDescent="0.3">
      <c r="A736" s="7"/>
      <c r="B736" s="43"/>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row>
    <row r="737" spans="1:38" ht="12.75" customHeight="1" x14ac:dyDescent="0.3">
      <c r="A737" s="7"/>
      <c r="B737" s="43"/>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row>
    <row r="738" spans="1:38" ht="12.75" customHeight="1" x14ac:dyDescent="0.3">
      <c r="A738" s="7"/>
      <c r="B738" s="43"/>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row>
    <row r="739" spans="1:38" ht="12.75" customHeight="1" x14ac:dyDescent="0.3">
      <c r="A739" s="7"/>
      <c r="B739" s="43"/>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row>
    <row r="740" spans="1:38" ht="12.75" customHeight="1" x14ac:dyDescent="0.3">
      <c r="A740" s="7"/>
      <c r="B740" s="43"/>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row>
    <row r="741" spans="1:38" ht="12.75" customHeight="1" x14ac:dyDescent="0.3">
      <c r="A741" s="7"/>
      <c r="B741" s="43"/>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row>
    <row r="742" spans="1:38" ht="12.75" customHeight="1" x14ac:dyDescent="0.3">
      <c r="A742" s="7"/>
      <c r="B742" s="43"/>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row>
    <row r="743" spans="1:38" ht="12.75" customHeight="1" x14ac:dyDescent="0.3">
      <c r="A743" s="7"/>
      <c r="B743" s="43"/>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row>
    <row r="744" spans="1:38" ht="12.75" customHeight="1" x14ac:dyDescent="0.3">
      <c r="A744" s="7"/>
      <c r="B744" s="43"/>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row>
    <row r="745" spans="1:38" ht="12.75" customHeight="1" x14ac:dyDescent="0.3">
      <c r="A745" s="7"/>
      <c r="B745" s="43"/>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row>
    <row r="746" spans="1:38" ht="12.75" customHeight="1" x14ac:dyDescent="0.3">
      <c r="A746" s="7"/>
      <c r="B746" s="43"/>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row>
    <row r="747" spans="1:38" ht="12.75" customHeight="1" x14ac:dyDescent="0.3">
      <c r="A747" s="7"/>
      <c r="B747" s="43"/>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row>
    <row r="748" spans="1:38" ht="12.75" customHeight="1" x14ac:dyDescent="0.3">
      <c r="A748" s="7"/>
      <c r="B748" s="43"/>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row>
    <row r="749" spans="1:38" ht="12.75" customHeight="1" x14ac:dyDescent="0.3">
      <c r="A749" s="7"/>
      <c r="B749" s="43"/>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row>
    <row r="750" spans="1:38" ht="12.75" customHeight="1" x14ac:dyDescent="0.3">
      <c r="A750" s="7"/>
      <c r="B750" s="43"/>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row>
    <row r="751" spans="1:38" ht="12.75" customHeight="1" x14ac:dyDescent="0.3">
      <c r="A751" s="7"/>
      <c r="B751" s="43"/>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row>
    <row r="752" spans="1:38" ht="12.75" customHeight="1" x14ac:dyDescent="0.3">
      <c r="A752" s="7"/>
      <c r="B752" s="43"/>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row>
    <row r="753" spans="1:38" ht="12.75" customHeight="1" x14ac:dyDescent="0.3">
      <c r="A753" s="7"/>
      <c r="B753" s="43"/>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row>
    <row r="754" spans="1:38" ht="12.75" customHeight="1" x14ac:dyDescent="0.3">
      <c r="A754" s="7"/>
      <c r="B754" s="43"/>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row>
    <row r="755" spans="1:38" ht="12.75" customHeight="1" x14ac:dyDescent="0.3">
      <c r="A755" s="7"/>
      <c r="B755" s="43"/>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row>
    <row r="756" spans="1:38" ht="12.75" customHeight="1" x14ac:dyDescent="0.3">
      <c r="A756" s="7"/>
      <c r="B756" s="43"/>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row>
    <row r="757" spans="1:38" ht="12.75" customHeight="1" x14ac:dyDescent="0.3">
      <c r="A757" s="7"/>
      <c r="B757" s="43"/>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row>
    <row r="758" spans="1:38" ht="12.75" customHeight="1" x14ac:dyDescent="0.3">
      <c r="A758" s="7"/>
      <c r="B758" s="43"/>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row>
    <row r="759" spans="1:38" ht="12.75" customHeight="1" x14ac:dyDescent="0.3">
      <c r="A759" s="7"/>
      <c r="B759" s="43"/>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row>
    <row r="760" spans="1:38" ht="12.75" customHeight="1" x14ac:dyDescent="0.3">
      <c r="A760" s="7"/>
      <c r="B760" s="43"/>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row>
    <row r="761" spans="1:38" ht="12.75" customHeight="1" x14ac:dyDescent="0.3">
      <c r="A761" s="7"/>
      <c r="B761" s="43"/>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row>
    <row r="762" spans="1:38" ht="12.75" customHeight="1" x14ac:dyDescent="0.3">
      <c r="A762" s="7"/>
      <c r="B762" s="43"/>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row>
    <row r="763" spans="1:38" ht="12.75" customHeight="1" x14ac:dyDescent="0.3">
      <c r="A763" s="7"/>
      <c r="B763" s="43"/>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row>
    <row r="764" spans="1:38" ht="12.75" customHeight="1" x14ac:dyDescent="0.3">
      <c r="A764" s="7"/>
      <c r="B764" s="43"/>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row>
    <row r="765" spans="1:38" ht="12.75" customHeight="1" x14ac:dyDescent="0.3">
      <c r="A765" s="7"/>
      <c r="B765" s="43"/>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row>
    <row r="766" spans="1:38" ht="12.75" customHeight="1" x14ac:dyDescent="0.3">
      <c r="A766" s="7"/>
      <c r="B766" s="43"/>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row>
    <row r="767" spans="1:38" ht="12.75" customHeight="1" x14ac:dyDescent="0.3">
      <c r="A767" s="7"/>
      <c r="B767" s="43"/>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row>
    <row r="768" spans="1:38" ht="12.75" customHeight="1" x14ac:dyDescent="0.3">
      <c r="A768" s="7"/>
      <c r="B768" s="43"/>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row>
    <row r="769" spans="1:38" ht="12.75" customHeight="1" x14ac:dyDescent="0.3">
      <c r="A769" s="7"/>
      <c r="B769" s="43"/>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row>
    <row r="770" spans="1:38" ht="12.75" customHeight="1" x14ac:dyDescent="0.3">
      <c r="A770" s="7"/>
      <c r="B770" s="43"/>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row>
    <row r="771" spans="1:38" ht="12.75" customHeight="1" x14ac:dyDescent="0.3">
      <c r="A771" s="7"/>
      <c r="B771" s="43"/>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row>
    <row r="772" spans="1:38" ht="12.75" customHeight="1" x14ac:dyDescent="0.3">
      <c r="A772" s="7"/>
      <c r="B772" s="43"/>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row>
    <row r="773" spans="1:38" ht="12.75" customHeight="1" x14ac:dyDescent="0.3">
      <c r="A773" s="7"/>
      <c r="B773" s="43"/>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row>
    <row r="774" spans="1:38" ht="12.75" customHeight="1" x14ac:dyDescent="0.3">
      <c r="A774" s="7"/>
      <c r="B774" s="43"/>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row>
    <row r="775" spans="1:38" ht="12.75" customHeight="1" x14ac:dyDescent="0.3">
      <c r="A775" s="7"/>
      <c r="B775" s="43"/>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row>
    <row r="776" spans="1:38" ht="12.75" customHeight="1" x14ac:dyDescent="0.3">
      <c r="A776" s="7"/>
      <c r="B776" s="43"/>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row>
    <row r="777" spans="1:38" ht="12.75" customHeight="1" x14ac:dyDescent="0.3">
      <c r="A777" s="7"/>
      <c r="B777" s="43"/>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row>
    <row r="778" spans="1:38" ht="12.75" customHeight="1" x14ac:dyDescent="0.3">
      <c r="A778" s="7"/>
      <c r="B778" s="43"/>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row>
    <row r="779" spans="1:38" ht="12.75" customHeight="1" x14ac:dyDescent="0.3">
      <c r="A779" s="7"/>
      <c r="B779" s="43"/>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row>
    <row r="780" spans="1:38" ht="12.75" customHeight="1" x14ac:dyDescent="0.3">
      <c r="A780" s="7"/>
      <c r="B780" s="43"/>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row>
    <row r="781" spans="1:38" ht="12.75" customHeight="1" x14ac:dyDescent="0.3">
      <c r="A781" s="7"/>
      <c r="B781" s="43"/>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row>
    <row r="782" spans="1:38" ht="12.75" customHeight="1" x14ac:dyDescent="0.3">
      <c r="A782" s="7"/>
      <c r="B782" s="43"/>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row>
    <row r="783" spans="1:38" ht="12.75" customHeight="1" x14ac:dyDescent="0.3">
      <c r="A783" s="7"/>
      <c r="B783" s="43"/>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row>
    <row r="784" spans="1:38" ht="12.75" customHeight="1" x14ac:dyDescent="0.3">
      <c r="A784" s="7"/>
      <c r="B784" s="43"/>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row>
    <row r="785" spans="1:38" ht="12.75" customHeight="1" x14ac:dyDescent="0.3">
      <c r="A785" s="7"/>
      <c r="B785" s="43"/>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row>
    <row r="786" spans="1:38" ht="12.75" customHeight="1" x14ac:dyDescent="0.3">
      <c r="A786" s="7"/>
      <c r="B786" s="43"/>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row>
    <row r="787" spans="1:38" ht="12.75" customHeight="1" x14ac:dyDescent="0.3">
      <c r="A787" s="7"/>
      <c r="B787" s="43"/>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row>
    <row r="788" spans="1:38" ht="12.75" customHeight="1" x14ac:dyDescent="0.3">
      <c r="A788" s="7"/>
      <c r="B788" s="43"/>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row>
    <row r="789" spans="1:38" ht="12.75" customHeight="1" x14ac:dyDescent="0.3">
      <c r="A789" s="7"/>
      <c r="B789" s="43"/>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row>
    <row r="790" spans="1:38" ht="12.75" customHeight="1" x14ac:dyDescent="0.3">
      <c r="A790" s="7"/>
      <c r="B790" s="43"/>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row>
    <row r="791" spans="1:38" ht="12.75" customHeight="1" x14ac:dyDescent="0.3">
      <c r="A791" s="7"/>
      <c r="B791" s="43"/>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row>
    <row r="792" spans="1:38" ht="12.75" customHeight="1" x14ac:dyDescent="0.3">
      <c r="A792" s="7"/>
      <c r="B792" s="43"/>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row>
    <row r="793" spans="1:38" ht="12.75" customHeight="1" x14ac:dyDescent="0.3">
      <c r="A793" s="7"/>
      <c r="B793" s="43"/>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row>
    <row r="794" spans="1:38" ht="12.75" customHeight="1" x14ac:dyDescent="0.3">
      <c r="A794" s="7"/>
      <c r="B794" s="43"/>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row>
    <row r="795" spans="1:38" ht="12.75" customHeight="1" x14ac:dyDescent="0.3">
      <c r="A795" s="7"/>
      <c r="B795" s="43"/>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row>
    <row r="796" spans="1:38" ht="12.75" customHeight="1" x14ac:dyDescent="0.3">
      <c r="A796" s="7"/>
      <c r="B796" s="43"/>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row>
    <row r="797" spans="1:38" ht="12.75" customHeight="1" x14ac:dyDescent="0.3">
      <c r="A797" s="7"/>
      <c r="B797" s="43"/>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row>
    <row r="798" spans="1:38" ht="12.75" customHeight="1" x14ac:dyDescent="0.3">
      <c r="A798" s="7"/>
      <c r="B798" s="43"/>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row>
    <row r="799" spans="1:38" ht="12.75" customHeight="1" x14ac:dyDescent="0.3">
      <c r="A799" s="7"/>
      <c r="B799" s="43"/>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row>
    <row r="800" spans="1:38" ht="12.75" customHeight="1" x14ac:dyDescent="0.3">
      <c r="A800" s="7"/>
      <c r="B800" s="43"/>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row>
    <row r="801" spans="1:38" ht="12.75" customHeight="1" x14ac:dyDescent="0.3">
      <c r="A801" s="7"/>
      <c r="B801" s="43"/>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row>
    <row r="802" spans="1:38" ht="12.75" customHeight="1" x14ac:dyDescent="0.3">
      <c r="A802" s="7"/>
      <c r="B802" s="43"/>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row>
    <row r="803" spans="1:38" ht="12.75" customHeight="1" x14ac:dyDescent="0.3">
      <c r="A803" s="7"/>
      <c r="B803" s="43"/>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row>
    <row r="804" spans="1:38" ht="12.75" customHeight="1" x14ac:dyDescent="0.3">
      <c r="A804" s="7"/>
      <c r="B804" s="43"/>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row>
    <row r="805" spans="1:38" ht="12.75" customHeight="1" x14ac:dyDescent="0.3">
      <c r="A805" s="7"/>
      <c r="B805" s="43"/>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row>
    <row r="806" spans="1:38" ht="12.75" customHeight="1" x14ac:dyDescent="0.3">
      <c r="A806" s="7"/>
      <c r="B806" s="43"/>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row>
    <row r="807" spans="1:38" ht="12.75" customHeight="1" x14ac:dyDescent="0.3">
      <c r="A807" s="7"/>
      <c r="B807" s="43"/>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row>
    <row r="808" spans="1:38" ht="12.75" customHeight="1" x14ac:dyDescent="0.3">
      <c r="A808" s="7"/>
      <c r="B808" s="43"/>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row>
    <row r="809" spans="1:38" ht="12.75" customHeight="1" x14ac:dyDescent="0.3">
      <c r="A809" s="7"/>
      <c r="B809" s="43"/>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row>
    <row r="810" spans="1:38" ht="12.75" customHeight="1" x14ac:dyDescent="0.3">
      <c r="A810" s="7"/>
      <c r="B810" s="43"/>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row>
    <row r="811" spans="1:38" ht="12.75" customHeight="1" x14ac:dyDescent="0.3">
      <c r="A811" s="7"/>
      <c r="B811" s="43"/>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row>
    <row r="812" spans="1:38" ht="12.75" customHeight="1" x14ac:dyDescent="0.3">
      <c r="A812" s="7"/>
      <c r="B812" s="43"/>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row>
    <row r="813" spans="1:38" ht="12.75" customHeight="1" x14ac:dyDescent="0.3">
      <c r="A813" s="7"/>
      <c r="B813" s="43"/>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row>
    <row r="814" spans="1:38" ht="12.75" customHeight="1" x14ac:dyDescent="0.3">
      <c r="A814" s="7"/>
      <c r="B814" s="43"/>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row>
    <row r="815" spans="1:38" ht="12.75" customHeight="1" x14ac:dyDescent="0.3">
      <c r="A815" s="7"/>
      <c r="B815" s="43"/>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row>
    <row r="816" spans="1:38" ht="12.75" customHeight="1" x14ac:dyDescent="0.3">
      <c r="A816" s="7"/>
      <c r="B816" s="43"/>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row>
    <row r="817" spans="1:38" ht="12.75" customHeight="1" x14ac:dyDescent="0.3">
      <c r="A817" s="7"/>
      <c r="B817" s="43"/>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row>
    <row r="818" spans="1:38" ht="12.75" customHeight="1" x14ac:dyDescent="0.3">
      <c r="A818" s="7"/>
      <c r="B818" s="43"/>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row>
    <row r="819" spans="1:38" ht="12.75" customHeight="1" x14ac:dyDescent="0.3">
      <c r="A819" s="7"/>
      <c r="B819" s="43"/>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row>
    <row r="820" spans="1:38" ht="12.75" customHeight="1" x14ac:dyDescent="0.3">
      <c r="A820" s="7"/>
      <c r="B820" s="43"/>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row>
    <row r="821" spans="1:38" ht="12.75" customHeight="1" x14ac:dyDescent="0.3">
      <c r="A821" s="7"/>
      <c r="B821" s="43"/>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row>
    <row r="822" spans="1:38" ht="12.75" customHeight="1" x14ac:dyDescent="0.3">
      <c r="A822" s="7"/>
      <c r="B822" s="43"/>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row>
    <row r="823" spans="1:38" ht="12.75" customHeight="1" x14ac:dyDescent="0.3">
      <c r="A823" s="7"/>
      <c r="B823" s="43"/>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row>
    <row r="824" spans="1:38" ht="12.75" customHeight="1" x14ac:dyDescent="0.3">
      <c r="A824" s="7"/>
      <c r="B824" s="43"/>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row>
    <row r="825" spans="1:38" ht="12.75" customHeight="1" x14ac:dyDescent="0.3">
      <c r="A825" s="7"/>
      <c r="B825" s="43"/>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row>
    <row r="826" spans="1:38" ht="12.75" customHeight="1" x14ac:dyDescent="0.3">
      <c r="A826" s="7"/>
      <c r="B826" s="43"/>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row>
    <row r="827" spans="1:38" ht="12.75" customHeight="1" x14ac:dyDescent="0.3">
      <c r="A827" s="7"/>
      <c r="B827" s="43"/>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row>
    <row r="828" spans="1:38" ht="12.75" customHeight="1" x14ac:dyDescent="0.3">
      <c r="A828" s="7"/>
      <c r="B828" s="43"/>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row>
    <row r="829" spans="1:38" ht="12.75" customHeight="1" x14ac:dyDescent="0.3">
      <c r="A829" s="7"/>
      <c r="B829" s="43"/>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row>
    <row r="830" spans="1:38" ht="12.75" customHeight="1" x14ac:dyDescent="0.3">
      <c r="A830" s="7"/>
      <c r="B830" s="43"/>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row>
    <row r="831" spans="1:38" ht="12.75" customHeight="1" x14ac:dyDescent="0.3">
      <c r="A831" s="7"/>
      <c r="B831" s="43"/>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row>
    <row r="832" spans="1:38" ht="12.75" customHeight="1" x14ac:dyDescent="0.3">
      <c r="A832" s="7"/>
      <c r="B832" s="43"/>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row>
    <row r="833" spans="1:38" ht="12.75" customHeight="1" x14ac:dyDescent="0.3">
      <c r="A833" s="7"/>
      <c r="B833" s="43"/>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row>
    <row r="834" spans="1:38" ht="12.75" customHeight="1" x14ac:dyDescent="0.3">
      <c r="A834" s="7"/>
      <c r="B834" s="43"/>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row>
    <row r="835" spans="1:38" ht="12.75" customHeight="1" x14ac:dyDescent="0.3">
      <c r="A835" s="7"/>
      <c r="B835" s="43"/>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row>
    <row r="836" spans="1:38" ht="12.75" customHeight="1" x14ac:dyDescent="0.3">
      <c r="A836" s="7"/>
      <c r="B836" s="43"/>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row>
    <row r="837" spans="1:38" ht="12.75" customHeight="1" x14ac:dyDescent="0.3">
      <c r="A837" s="7"/>
      <c r="B837" s="43"/>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row>
    <row r="838" spans="1:38" ht="12.75" customHeight="1" x14ac:dyDescent="0.3">
      <c r="A838" s="7"/>
      <c r="B838" s="43"/>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row>
    <row r="839" spans="1:38" ht="12.75" customHeight="1" x14ac:dyDescent="0.3">
      <c r="A839" s="7"/>
      <c r="B839" s="43"/>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row>
    <row r="840" spans="1:38" ht="12.75" customHeight="1" x14ac:dyDescent="0.3">
      <c r="A840" s="7"/>
      <c r="B840" s="43"/>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row>
    <row r="841" spans="1:38" ht="12.75" customHeight="1" x14ac:dyDescent="0.3">
      <c r="A841" s="7"/>
      <c r="B841" s="43"/>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row>
    <row r="842" spans="1:38" ht="12.75" customHeight="1" x14ac:dyDescent="0.3">
      <c r="A842" s="7"/>
      <c r="B842" s="43"/>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row>
    <row r="843" spans="1:38" ht="12.75" customHeight="1" x14ac:dyDescent="0.3">
      <c r="A843" s="7"/>
      <c r="B843" s="43"/>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row>
    <row r="844" spans="1:38" ht="12.75" customHeight="1" x14ac:dyDescent="0.3">
      <c r="A844" s="7"/>
      <c r="B844" s="43"/>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row>
    <row r="845" spans="1:38" ht="12.75" customHeight="1" x14ac:dyDescent="0.3">
      <c r="A845" s="7"/>
      <c r="B845" s="43"/>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row>
    <row r="846" spans="1:38" ht="12.75" customHeight="1" x14ac:dyDescent="0.3">
      <c r="A846" s="7"/>
      <c r="B846" s="43"/>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row>
    <row r="847" spans="1:38" ht="12.75" customHeight="1" x14ac:dyDescent="0.3">
      <c r="A847" s="7"/>
      <c r="B847" s="43"/>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row>
    <row r="848" spans="1:38" ht="12.75" customHeight="1" x14ac:dyDescent="0.3">
      <c r="A848" s="7"/>
      <c r="B848" s="43"/>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row>
    <row r="849" spans="1:38" ht="12.75" customHeight="1" x14ac:dyDescent="0.3">
      <c r="A849" s="7"/>
      <c r="B849" s="43"/>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row>
    <row r="850" spans="1:38" ht="12.75" customHeight="1" x14ac:dyDescent="0.3">
      <c r="A850" s="7"/>
      <c r="B850" s="43"/>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row>
    <row r="851" spans="1:38" ht="12.75" customHeight="1" x14ac:dyDescent="0.3">
      <c r="A851" s="7"/>
      <c r="B851" s="43"/>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row>
    <row r="852" spans="1:38" ht="12.75" customHeight="1" x14ac:dyDescent="0.3">
      <c r="A852" s="7"/>
      <c r="B852" s="43"/>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row>
    <row r="853" spans="1:38" ht="12.75" customHeight="1" x14ac:dyDescent="0.3">
      <c r="A853" s="7"/>
      <c r="B853" s="43"/>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row>
    <row r="854" spans="1:38" ht="12.75" customHeight="1" x14ac:dyDescent="0.3">
      <c r="A854" s="7"/>
      <c r="B854" s="43"/>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row>
    <row r="855" spans="1:38" ht="12.75" customHeight="1" x14ac:dyDescent="0.3">
      <c r="A855" s="7"/>
      <c r="B855" s="43"/>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row>
    <row r="856" spans="1:38" ht="12.75" customHeight="1" x14ac:dyDescent="0.3">
      <c r="A856" s="7"/>
      <c r="B856" s="43"/>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row>
    <row r="857" spans="1:38" ht="12.75" customHeight="1" x14ac:dyDescent="0.3">
      <c r="A857" s="7"/>
      <c r="B857" s="43"/>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row>
    <row r="858" spans="1:38" ht="12.75" customHeight="1" x14ac:dyDescent="0.3">
      <c r="A858" s="7"/>
      <c r="B858" s="43"/>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row>
    <row r="859" spans="1:38" ht="12.75" customHeight="1" x14ac:dyDescent="0.3">
      <c r="A859" s="7"/>
      <c r="B859" s="43"/>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row>
    <row r="860" spans="1:38" ht="12.75" customHeight="1" x14ac:dyDescent="0.3">
      <c r="A860" s="7"/>
      <c r="B860" s="43"/>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row>
    <row r="861" spans="1:38" ht="12.75" customHeight="1" x14ac:dyDescent="0.3">
      <c r="A861" s="7"/>
      <c r="B861" s="43"/>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row>
    <row r="862" spans="1:38" ht="12.75" customHeight="1" x14ac:dyDescent="0.3">
      <c r="A862" s="7"/>
      <c r="B862" s="43"/>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row>
    <row r="863" spans="1:38" ht="12.75" customHeight="1" x14ac:dyDescent="0.3">
      <c r="A863" s="7"/>
      <c r="B863" s="43"/>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row>
    <row r="864" spans="1:38" ht="12.75" customHeight="1" x14ac:dyDescent="0.3">
      <c r="A864" s="7"/>
      <c r="B864" s="43"/>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row>
    <row r="865" spans="1:38" ht="12.75" customHeight="1" x14ac:dyDescent="0.3">
      <c r="A865" s="7"/>
      <c r="B865" s="43"/>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row>
    <row r="866" spans="1:38" ht="12.75" customHeight="1" x14ac:dyDescent="0.3">
      <c r="A866" s="7"/>
      <c r="B866" s="43"/>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row>
    <row r="867" spans="1:38" ht="12.75" customHeight="1" x14ac:dyDescent="0.3">
      <c r="A867" s="7"/>
      <c r="B867" s="43"/>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row>
    <row r="868" spans="1:38" ht="12.75" customHeight="1" x14ac:dyDescent="0.3">
      <c r="A868" s="7"/>
      <c r="B868" s="43"/>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row>
    <row r="869" spans="1:38" ht="12.75" customHeight="1" x14ac:dyDescent="0.3">
      <c r="A869" s="7"/>
      <c r="B869" s="43"/>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row>
    <row r="870" spans="1:38" ht="12.75" customHeight="1" x14ac:dyDescent="0.3">
      <c r="A870" s="7"/>
      <c r="B870" s="43"/>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row>
    <row r="871" spans="1:38" ht="12.75" customHeight="1" x14ac:dyDescent="0.3">
      <c r="A871" s="7"/>
      <c r="B871" s="43"/>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row>
    <row r="872" spans="1:38" ht="12.75" customHeight="1" x14ac:dyDescent="0.3">
      <c r="A872" s="7"/>
      <c r="B872" s="43"/>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row>
    <row r="873" spans="1:38" ht="12.75" customHeight="1" x14ac:dyDescent="0.3">
      <c r="A873" s="7"/>
      <c r="B873" s="43"/>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row>
    <row r="874" spans="1:38" ht="12.75" customHeight="1" x14ac:dyDescent="0.3">
      <c r="A874" s="7"/>
      <c r="B874" s="43"/>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row>
    <row r="875" spans="1:38" ht="12.75" customHeight="1" x14ac:dyDescent="0.3">
      <c r="A875" s="7"/>
      <c r="B875" s="43"/>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row>
    <row r="876" spans="1:38" ht="12.75" customHeight="1" x14ac:dyDescent="0.3">
      <c r="A876" s="7"/>
      <c r="B876" s="43"/>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row>
    <row r="877" spans="1:38" ht="12.75" customHeight="1" x14ac:dyDescent="0.3">
      <c r="A877" s="7"/>
      <c r="B877" s="43"/>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row>
    <row r="878" spans="1:38" ht="12.75" customHeight="1" x14ac:dyDescent="0.3">
      <c r="A878" s="7"/>
      <c r="B878" s="43"/>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row>
    <row r="879" spans="1:38" ht="12.75" customHeight="1" x14ac:dyDescent="0.3">
      <c r="A879" s="7"/>
      <c r="B879" s="43"/>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row>
    <row r="880" spans="1:38" ht="12.75" customHeight="1" x14ac:dyDescent="0.3">
      <c r="A880" s="7"/>
      <c r="B880" s="43"/>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row>
    <row r="881" spans="1:38" ht="12.75" customHeight="1" x14ac:dyDescent="0.3">
      <c r="A881" s="7"/>
      <c r="B881" s="43"/>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row>
    <row r="882" spans="1:38" ht="12.75" customHeight="1" x14ac:dyDescent="0.3">
      <c r="A882" s="7"/>
      <c r="B882" s="43"/>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row>
    <row r="883" spans="1:38" ht="12.75" customHeight="1" x14ac:dyDescent="0.3">
      <c r="A883" s="7"/>
      <c r="B883" s="43"/>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row>
    <row r="884" spans="1:38" ht="12.75" customHeight="1" x14ac:dyDescent="0.3">
      <c r="A884" s="7"/>
      <c r="B884" s="43"/>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row>
    <row r="885" spans="1:38" ht="12.75" customHeight="1" x14ac:dyDescent="0.3">
      <c r="A885" s="7"/>
      <c r="B885" s="43"/>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row>
    <row r="886" spans="1:38" ht="12.75" customHeight="1" x14ac:dyDescent="0.3">
      <c r="A886" s="7"/>
      <c r="B886" s="43"/>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row>
    <row r="887" spans="1:38" ht="12.75" customHeight="1" x14ac:dyDescent="0.3">
      <c r="A887" s="7"/>
      <c r="B887" s="43"/>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row>
    <row r="888" spans="1:38" ht="12.75" customHeight="1" x14ac:dyDescent="0.3">
      <c r="A888" s="7"/>
      <c r="B888" s="43"/>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row>
    <row r="889" spans="1:38" ht="12.75" customHeight="1" x14ac:dyDescent="0.3">
      <c r="A889" s="7"/>
      <c r="B889" s="43"/>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row>
    <row r="890" spans="1:38" ht="12.75" customHeight="1" x14ac:dyDescent="0.3">
      <c r="A890" s="7"/>
      <c r="B890" s="43"/>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row>
    <row r="891" spans="1:38" ht="12.75" customHeight="1" x14ac:dyDescent="0.3">
      <c r="A891" s="7"/>
      <c r="B891" s="43"/>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row>
    <row r="892" spans="1:38" ht="12.75" customHeight="1" x14ac:dyDescent="0.3">
      <c r="A892" s="7"/>
      <c r="B892" s="43"/>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row>
    <row r="893" spans="1:38" ht="12.75" customHeight="1" x14ac:dyDescent="0.3">
      <c r="A893" s="7"/>
      <c r="B893" s="43"/>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row>
    <row r="894" spans="1:38" ht="12.75" customHeight="1" x14ac:dyDescent="0.3">
      <c r="A894" s="7"/>
      <c r="B894" s="43"/>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row>
    <row r="895" spans="1:38" ht="12.75" customHeight="1" x14ac:dyDescent="0.3">
      <c r="A895" s="7"/>
      <c r="B895" s="43"/>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row>
    <row r="896" spans="1:38" ht="12.75" customHeight="1" x14ac:dyDescent="0.3">
      <c r="A896" s="7"/>
      <c r="B896" s="43"/>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row>
    <row r="897" spans="1:38" ht="12.75" customHeight="1" x14ac:dyDescent="0.3">
      <c r="A897" s="7"/>
      <c r="B897" s="43"/>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row>
    <row r="898" spans="1:38" ht="12.75" customHeight="1" x14ac:dyDescent="0.3">
      <c r="A898" s="7"/>
      <c r="B898" s="43"/>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row>
    <row r="899" spans="1:38" ht="12.75" customHeight="1" x14ac:dyDescent="0.3">
      <c r="A899" s="7"/>
      <c r="B899" s="43"/>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row>
    <row r="900" spans="1:38" ht="12.75" customHeight="1" x14ac:dyDescent="0.3">
      <c r="A900" s="7"/>
      <c r="B900" s="43"/>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row>
    <row r="901" spans="1:38" ht="12.75" customHeight="1" x14ac:dyDescent="0.3">
      <c r="A901" s="7"/>
      <c r="B901" s="43"/>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row>
    <row r="902" spans="1:38" ht="12.75" customHeight="1" x14ac:dyDescent="0.3">
      <c r="A902" s="7"/>
      <c r="B902" s="43"/>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row>
    <row r="903" spans="1:38" ht="12.75" customHeight="1" x14ac:dyDescent="0.3">
      <c r="A903" s="7"/>
      <c r="B903" s="43"/>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row>
    <row r="904" spans="1:38" ht="12.75" customHeight="1" x14ac:dyDescent="0.3">
      <c r="A904" s="7"/>
      <c r="B904" s="43"/>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row>
    <row r="905" spans="1:38" ht="12.75" customHeight="1" x14ac:dyDescent="0.3">
      <c r="A905" s="7"/>
      <c r="B905" s="43"/>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row>
    <row r="906" spans="1:38" ht="12.75" customHeight="1" x14ac:dyDescent="0.3">
      <c r="A906" s="7"/>
      <c r="B906" s="43"/>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row>
    <row r="907" spans="1:38" ht="12.75" customHeight="1" x14ac:dyDescent="0.3">
      <c r="A907" s="7"/>
      <c r="B907" s="43"/>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row>
    <row r="908" spans="1:38" ht="12.75" customHeight="1" x14ac:dyDescent="0.3">
      <c r="A908" s="7"/>
      <c r="B908" s="43"/>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row>
    <row r="909" spans="1:38" ht="12.75" customHeight="1" x14ac:dyDescent="0.3">
      <c r="A909" s="7"/>
      <c r="B909" s="43"/>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row>
    <row r="910" spans="1:38" ht="12.75" customHeight="1" x14ac:dyDescent="0.3">
      <c r="A910" s="7"/>
      <c r="B910" s="43"/>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row>
    <row r="911" spans="1:38" ht="12.75" customHeight="1" x14ac:dyDescent="0.3">
      <c r="A911" s="7"/>
      <c r="B911" s="43"/>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row>
    <row r="912" spans="1:38" ht="12.75" customHeight="1" x14ac:dyDescent="0.3">
      <c r="A912" s="7"/>
      <c r="B912" s="43"/>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row>
    <row r="913" spans="1:38" ht="12.75" customHeight="1" x14ac:dyDescent="0.3">
      <c r="A913" s="7"/>
      <c r="B913" s="43"/>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row>
    <row r="914" spans="1:38" ht="12.75" customHeight="1" x14ac:dyDescent="0.3">
      <c r="A914" s="7"/>
      <c r="B914" s="43"/>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row>
    <row r="915" spans="1:38" ht="12.75" customHeight="1" x14ac:dyDescent="0.3">
      <c r="A915" s="7"/>
      <c r="B915" s="43"/>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row>
    <row r="916" spans="1:38" ht="12.75" customHeight="1" x14ac:dyDescent="0.3">
      <c r="A916" s="7"/>
      <c r="B916" s="43"/>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row>
    <row r="917" spans="1:38" ht="12.75" customHeight="1" x14ac:dyDescent="0.3">
      <c r="A917" s="7"/>
      <c r="B917" s="43"/>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row>
    <row r="918" spans="1:38" ht="12.75" customHeight="1" x14ac:dyDescent="0.3">
      <c r="A918" s="7"/>
      <c r="B918" s="43"/>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row>
    <row r="919" spans="1:38" ht="12.75" customHeight="1" x14ac:dyDescent="0.3">
      <c r="A919" s="7"/>
      <c r="B919" s="43"/>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row>
    <row r="920" spans="1:38" ht="12.75" customHeight="1" x14ac:dyDescent="0.3">
      <c r="A920" s="7"/>
      <c r="B920" s="43"/>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row>
    <row r="921" spans="1:38" ht="12.75" customHeight="1" x14ac:dyDescent="0.3">
      <c r="A921" s="7"/>
      <c r="B921" s="43"/>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row>
    <row r="922" spans="1:38" ht="12.75" customHeight="1" x14ac:dyDescent="0.3">
      <c r="A922" s="7"/>
      <c r="B922" s="43"/>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row>
    <row r="923" spans="1:38" ht="12.75" customHeight="1" x14ac:dyDescent="0.3">
      <c r="A923" s="7"/>
      <c r="B923" s="43"/>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row>
    <row r="924" spans="1:38" ht="12.75" customHeight="1" x14ac:dyDescent="0.3">
      <c r="A924" s="7"/>
      <c r="B924" s="43"/>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row>
    <row r="925" spans="1:38" ht="12.75" customHeight="1" x14ac:dyDescent="0.3">
      <c r="A925" s="7"/>
      <c r="B925" s="43"/>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row>
    <row r="926" spans="1:38" ht="12.75" customHeight="1" x14ac:dyDescent="0.3">
      <c r="A926" s="7"/>
      <c r="B926" s="43"/>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row>
    <row r="927" spans="1:38" ht="12.75" customHeight="1" x14ac:dyDescent="0.3">
      <c r="A927" s="7"/>
      <c r="B927" s="43"/>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row>
    <row r="928" spans="1:38" ht="12.75" customHeight="1" x14ac:dyDescent="0.3">
      <c r="A928" s="7"/>
      <c r="B928" s="43"/>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row>
    <row r="929" spans="1:38" ht="12.75" customHeight="1" x14ac:dyDescent="0.3">
      <c r="A929" s="7"/>
      <c r="B929" s="43"/>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row>
    <row r="930" spans="1:38" ht="12.75" customHeight="1" x14ac:dyDescent="0.3">
      <c r="A930" s="7"/>
      <c r="B930" s="43"/>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row>
    <row r="931" spans="1:38" ht="12.75" customHeight="1" x14ac:dyDescent="0.3">
      <c r="A931" s="7"/>
      <c r="B931" s="43"/>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row>
    <row r="932" spans="1:38" ht="12.75" customHeight="1" x14ac:dyDescent="0.3">
      <c r="A932" s="7"/>
      <c r="B932" s="43"/>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row>
    <row r="933" spans="1:38" ht="12.75" customHeight="1" x14ac:dyDescent="0.3">
      <c r="A933" s="7"/>
      <c r="B933" s="43"/>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row>
    <row r="934" spans="1:38" ht="12.75" customHeight="1" x14ac:dyDescent="0.3">
      <c r="A934" s="7"/>
      <c r="B934" s="43"/>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row>
    <row r="935" spans="1:38" ht="12.75" customHeight="1" x14ac:dyDescent="0.3">
      <c r="A935" s="7"/>
      <c r="B935" s="43"/>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row>
    <row r="936" spans="1:38" ht="12.75" customHeight="1" x14ac:dyDescent="0.3">
      <c r="A936" s="7"/>
      <c r="B936" s="43"/>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row>
    <row r="937" spans="1:38" ht="12.75" customHeight="1" x14ac:dyDescent="0.3">
      <c r="A937" s="7"/>
      <c r="B937" s="43"/>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row>
    <row r="938" spans="1:38" ht="12.75" customHeight="1" x14ac:dyDescent="0.3">
      <c r="A938" s="7"/>
      <c r="B938" s="43"/>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row>
    <row r="939" spans="1:38" ht="12.75" customHeight="1" x14ac:dyDescent="0.3">
      <c r="A939" s="7"/>
      <c r="B939" s="43"/>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row>
    <row r="940" spans="1:38" ht="12.75" customHeight="1" x14ac:dyDescent="0.3">
      <c r="A940" s="7"/>
      <c r="B940" s="43"/>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row>
    <row r="941" spans="1:38" ht="12.75" customHeight="1" x14ac:dyDescent="0.3">
      <c r="A941" s="7"/>
      <c r="B941" s="43"/>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row>
    <row r="942" spans="1:38" ht="12.75" customHeight="1" x14ac:dyDescent="0.3">
      <c r="A942" s="7"/>
      <c r="B942" s="43"/>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row>
    <row r="943" spans="1:38" ht="12.75" customHeight="1" x14ac:dyDescent="0.3">
      <c r="A943" s="7"/>
      <c r="B943" s="43"/>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row>
    <row r="944" spans="1:38" ht="12.75" customHeight="1" x14ac:dyDescent="0.3">
      <c r="A944" s="7"/>
      <c r="B944" s="43"/>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row>
    <row r="945" spans="1:38" ht="12.75" customHeight="1" x14ac:dyDescent="0.3">
      <c r="A945" s="7"/>
      <c r="B945" s="43"/>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row>
    <row r="946" spans="1:38" ht="12.75" customHeight="1" x14ac:dyDescent="0.3">
      <c r="A946" s="7"/>
      <c r="B946" s="43"/>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row>
    <row r="947" spans="1:38" ht="12.75" customHeight="1" x14ac:dyDescent="0.3">
      <c r="A947" s="7"/>
      <c r="B947" s="43"/>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row>
    <row r="948" spans="1:38" ht="12.75" customHeight="1" x14ac:dyDescent="0.3">
      <c r="A948" s="7"/>
      <c r="B948" s="43"/>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spans="1:38" ht="12.75" customHeight="1" x14ac:dyDescent="0.3">
      <c r="A949" s="7"/>
      <c r="B949" s="43"/>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spans="1:38" ht="12.75" customHeight="1" x14ac:dyDescent="0.3">
      <c r="A950" s="7"/>
      <c r="B950" s="43"/>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spans="1:38" ht="12.75" customHeight="1" x14ac:dyDescent="0.3">
      <c r="A951" s="7"/>
      <c r="B951" s="43"/>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row r="952" spans="1:38" ht="12.75" customHeight="1" x14ac:dyDescent="0.3">
      <c r="A952" s="7"/>
      <c r="B952" s="43"/>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row>
    <row r="953" spans="1:38" ht="12.75" customHeight="1" x14ac:dyDescent="0.3">
      <c r="A953" s="7"/>
      <c r="B953" s="43"/>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row>
    <row r="954" spans="1:38" ht="12.75" customHeight="1" x14ac:dyDescent="0.3">
      <c r="A954" s="7"/>
      <c r="B954" s="43"/>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row>
    <row r="955" spans="1:38" ht="12.75" customHeight="1" x14ac:dyDescent="0.3">
      <c r="A955" s="7"/>
      <c r="B955" s="43"/>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row>
    <row r="956" spans="1:38" ht="12.75" customHeight="1" x14ac:dyDescent="0.3">
      <c r="A956" s="7"/>
      <c r="B956" s="43"/>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row>
    <row r="957" spans="1:38" ht="12.75" customHeight="1" x14ac:dyDescent="0.3">
      <c r="A957" s="7"/>
      <c r="B957" s="43"/>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row>
    <row r="958" spans="1:38" ht="12.75" customHeight="1" x14ac:dyDescent="0.3">
      <c r="A958" s="7"/>
      <c r="B958" s="43"/>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row>
    <row r="959" spans="1:38" ht="12.75" customHeight="1" x14ac:dyDescent="0.3">
      <c r="A959" s="7"/>
      <c r="B959" s="43"/>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row>
    <row r="960" spans="1:38" ht="12.75" customHeight="1" x14ac:dyDescent="0.3">
      <c r="A960" s="7"/>
      <c r="B960" s="43"/>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row>
    <row r="961" spans="1:38" ht="12.75" customHeight="1" x14ac:dyDescent="0.3">
      <c r="A961" s="7"/>
      <c r="B961" s="43"/>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row>
    <row r="962" spans="1:38" ht="12.75" customHeight="1" x14ac:dyDescent="0.3">
      <c r="A962" s="7"/>
      <c r="B962" s="43"/>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row>
    <row r="963" spans="1:38" ht="12.75" customHeight="1" x14ac:dyDescent="0.3">
      <c r="A963" s="7"/>
      <c r="B963" s="43"/>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row>
    <row r="964" spans="1:38" ht="12.75" customHeight="1" x14ac:dyDescent="0.3">
      <c r="A964" s="7"/>
      <c r="B964" s="43"/>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row>
    <row r="965" spans="1:38" ht="12.75" customHeight="1" x14ac:dyDescent="0.3">
      <c r="A965" s="7"/>
      <c r="B965" s="43"/>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row>
    <row r="966" spans="1:38" ht="12.75" customHeight="1" x14ac:dyDescent="0.3">
      <c r="A966" s="7"/>
      <c r="B966" s="43"/>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row>
    <row r="967" spans="1:38" ht="12.75" customHeight="1" x14ac:dyDescent="0.3">
      <c r="A967" s="7"/>
      <c r="B967" s="43"/>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row>
    <row r="968" spans="1:38" ht="12.75" customHeight="1" x14ac:dyDescent="0.3">
      <c r="A968" s="7"/>
      <c r="B968" s="43"/>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row>
    <row r="969" spans="1:38" ht="12.75" customHeight="1" x14ac:dyDescent="0.3">
      <c r="A969" s="7"/>
      <c r="B969" s="43"/>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row>
    <row r="970" spans="1:38" ht="12.75" customHeight="1" x14ac:dyDescent="0.3">
      <c r="A970" s="7"/>
      <c r="B970" s="43"/>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row>
    <row r="971" spans="1:38" ht="12.75" customHeight="1" x14ac:dyDescent="0.3">
      <c r="A971" s="7"/>
      <c r="B971" s="43"/>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row>
    <row r="972" spans="1:38" ht="12.75" customHeight="1" x14ac:dyDescent="0.3">
      <c r="A972" s="7"/>
      <c r="B972" s="43"/>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row>
    <row r="973" spans="1:38" ht="12.75" customHeight="1" x14ac:dyDescent="0.3">
      <c r="A973" s="7"/>
      <c r="B973" s="43"/>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row>
    <row r="974" spans="1:38" ht="12.75" customHeight="1" x14ac:dyDescent="0.3">
      <c r="A974" s="7"/>
      <c r="B974" s="43"/>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row>
    <row r="975" spans="1:38" ht="12.75" customHeight="1" x14ac:dyDescent="0.3">
      <c r="A975" s="7"/>
      <c r="B975" s="43"/>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row>
    <row r="976" spans="1:38" ht="12.75" customHeight="1" x14ac:dyDescent="0.3">
      <c r="A976" s="7"/>
      <c r="B976" s="43"/>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row>
    <row r="977" spans="1:38" ht="12.75" customHeight="1" x14ac:dyDescent="0.3">
      <c r="A977" s="7"/>
      <c r="B977" s="43"/>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row>
    <row r="978" spans="1:38" ht="12.75" customHeight="1" x14ac:dyDescent="0.3">
      <c r="A978" s="7"/>
      <c r="B978" s="43"/>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row>
    <row r="979" spans="1:38" ht="12.75" customHeight="1" x14ac:dyDescent="0.3">
      <c r="A979" s="7"/>
      <c r="B979" s="43"/>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row>
    <row r="980" spans="1:38" ht="12.75" customHeight="1" x14ac:dyDescent="0.3">
      <c r="A980" s="7"/>
      <c r="B980" s="43"/>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row>
    <row r="981" spans="1:38" ht="12.75" customHeight="1" x14ac:dyDescent="0.3">
      <c r="A981" s="7"/>
      <c r="B981" s="43"/>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row>
    <row r="982" spans="1:38" ht="12.75" customHeight="1" x14ac:dyDescent="0.3">
      <c r="A982" s="7"/>
      <c r="B982" s="43"/>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row>
    <row r="983" spans="1:38" ht="12.75" customHeight="1" x14ac:dyDescent="0.3">
      <c r="A983" s="7"/>
      <c r="B983" s="43"/>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row>
    <row r="984" spans="1:38" ht="12.75" customHeight="1" x14ac:dyDescent="0.3">
      <c r="A984" s="7"/>
      <c r="B984" s="43"/>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row>
    <row r="985" spans="1:38" ht="12.75" customHeight="1" x14ac:dyDescent="0.3">
      <c r="A985" s="7"/>
      <c r="B985" s="43"/>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row>
    <row r="986" spans="1:38" ht="12.75" customHeight="1" x14ac:dyDescent="0.3">
      <c r="A986" s="7"/>
      <c r="B986" s="43"/>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row>
    <row r="987" spans="1:38" ht="12.75" customHeight="1" x14ac:dyDescent="0.3">
      <c r="A987" s="7"/>
      <c r="B987" s="43"/>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row>
    <row r="988" spans="1:38" ht="12.75" customHeight="1" x14ac:dyDescent="0.3">
      <c r="A988" s="7"/>
      <c r="B988" s="43"/>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row>
    <row r="989" spans="1:38" ht="12.75" customHeight="1" x14ac:dyDescent="0.3">
      <c r="A989" s="7"/>
      <c r="B989" s="43"/>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row>
    <row r="990" spans="1:38" ht="12.75" customHeight="1" x14ac:dyDescent="0.3">
      <c r="A990" s="7"/>
      <c r="B990" s="43"/>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row>
    <row r="991" spans="1:38" ht="12.75" customHeight="1" x14ac:dyDescent="0.3">
      <c r="A991" s="7"/>
      <c r="B991" s="43"/>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row>
    <row r="992" spans="1:38" ht="12.75" customHeight="1" x14ac:dyDescent="0.3">
      <c r="A992" s="7"/>
      <c r="B992" s="43"/>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row>
    <row r="993" spans="1:38" ht="12.75" customHeight="1" x14ac:dyDescent="0.3">
      <c r="A993" s="7"/>
      <c r="B993" s="43"/>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row>
    <row r="994" spans="1:38" ht="12.75" customHeight="1" x14ac:dyDescent="0.3">
      <c r="A994" s="7"/>
      <c r="B994" s="43"/>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row>
    <row r="995" spans="1:38" ht="12.75" customHeight="1" x14ac:dyDescent="0.3">
      <c r="A995" s="7"/>
      <c r="B995" s="43"/>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row>
    <row r="996" spans="1:38" ht="12.75" customHeight="1" x14ac:dyDescent="0.3">
      <c r="A996" s="7"/>
      <c r="B996" s="43"/>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row>
    <row r="997" spans="1:38" ht="12.75" customHeight="1" x14ac:dyDescent="0.3">
      <c r="A997" s="7"/>
      <c r="B997" s="43"/>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row>
    <row r="998" spans="1:38" ht="12.75" customHeight="1" x14ac:dyDescent="0.3">
      <c r="A998" s="7"/>
      <c r="B998" s="43"/>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row>
    <row r="999" spans="1:38" ht="12.75" customHeight="1" x14ac:dyDescent="0.3">
      <c r="A999" s="7"/>
      <c r="B999" s="43"/>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row>
  </sheetData>
  <mergeCells count="108">
    <mergeCell ref="D91:G91"/>
    <mergeCell ref="D92:G92"/>
    <mergeCell ref="D93:G93"/>
    <mergeCell ref="D94:G94"/>
    <mergeCell ref="D109:G109"/>
    <mergeCell ref="H110:I110"/>
    <mergeCell ref="K110:M110"/>
    <mergeCell ref="D53:G53"/>
    <mergeCell ref="D54:G54"/>
    <mergeCell ref="D55:G55"/>
    <mergeCell ref="D56:G56"/>
    <mergeCell ref="D57:G57"/>
    <mergeCell ref="D58:G58"/>
    <mergeCell ref="D59:G59"/>
    <mergeCell ref="D60:G60"/>
    <mergeCell ref="D61:G61"/>
    <mergeCell ref="D62:G62"/>
    <mergeCell ref="D63:G63"/>
    <mergeCell ref="D64:G64"/>
    <mergeCell ref="D65:G65"/>
    <mergeCell ref="D66:G66"/>
    <mergeCell ref="D67:G67"/>
    <mergeCell ref="D68:G68"/>
    <mergeCell ref="D69:G69"/>
    <mergeCell ref="D70:G70"/>
    <mergeCell ref="D71:G71"/>
    <mergeCell ref="D72:G72"/>
    <mergeCell ref="D73:G73"/>
    <mergeCell ref="D74:G74"/>
    <mergeCell ref="D75:G75"/>
    <mergeCell ref="D100:G100"/>
    <mergeCell ref="D101:G101"/>
    <mergeCell ref="D102:G102"/>
    <mergeCell ref="D103:G103"/>
    <mergeCell ref="D104:G104"/>
    <mergeCell ref="D105:G105"/>
    <mergeCell ref="D106:G106"/>
    <mergeCell ref="D107:G107"/>
    <mergeCell ref="D108:G108"/>
    <mergeCell ref="D49:G49"/>
    <mergeCell ref="D50:G50"/>
    <mergeCell ref="D51:G51"/>
    <mergeCell ref="D52:G52"/>
    <mergeCell ref="D95:G95"/>
    <mergeCell ref="D96:G96"/>
    <mergeCell ref="D97:G97"/>
    <mergeCell ref="D98:G98"/>
    <mergeCell ref="D99:G99"/>
    <mergeCell ref="D76:G76"/>
    <mergeCell ref="D77:G77"/>
    <mergeCell ref="D78:G78"/>
    <mergeCell ref="D79:G79"/>
    <mergeCell ref="D80:G80"/>
    <mergeCell ref="D81:G81"/>
    <mergeCell ref="D82:G82"/>
    <mergeCell ref="D83:G83"/>
    <mergeCell ref="D84:G84"/>
    <mergeCell ref="D85:G85"/>
    <mergeCell ref="D86:G86"/>
    <mergeCell ref="D87:G87"/>
    <mergeCell ref="D88:G88"/>
    <mergeCell ref="D89:G89"/>
    <mergeCell ref="D90:G90"/>
    <mergeCell ref="D40:G40"/>
    <mergeCell ref="D41:G41"/>
    <mergeCell ref="D42:G42"/>
    <mergeCell ref="D43:G43"/>
    <mergeCell ref="D44:G44"/>
    <mergeCell ref="D45:G45"/>
    <mergeCell ref="D46:G46"/>
    <mergeCell ref="D47:G47"/>
    <mergeCell ref="D48:G48"/>
    <mergeCell ref="D31:G31"/>
    <mergeCell ref="D32:G32"/>
    <mergeCell ref="D33:G33"/>
    <mergeCell ref="D34:G34"/>
    <mergeCell ref="D35:G35"/>
    <mergeCell ref="D36:G36"/>
    <mergeCell ref="D37:G37"/>
    <mergeCell ref="D38:G38"/>
    <mergeCell ref="D39:G39"/>
    <mergeCell ref="D22:G22"/>
    <mergeCell ref="D23:G23"/>
    <mergeCell ref="D24:G24"/>
    <mergeCell ref="D25:G25"/>
    <mergeCell ref="D26:G26"/>
    <mergeCell ref="D27:G27"/>
    <mergeCell ref="D28:G28"/>
    <mergeCell ref="D29:G29"/>
    <mergeCell ref="D30:G30"/>
    <mergeCell ref="D13:G13"/>
    <mergeCell ref="D14:G14"/>
    <mergeCell ref="D15:G15"/>
    <mergeCell ref="D16:G16"/>
    <mergeCell ref="D17:G17"/>
    <mergeCell ref="D18:G18"/>
    <mergeCell ref="D19:G19"/>
    <mergeCell ref="D20:G20"/>
    <mergeCell ref="D21:G21"/>
    <mergeCell ref="B2:M3"/>
    <mergeCell ref="B4:M4"/>
    <mergeCell ref="B5:M6"/>
    <mergeCell ref="B7:R7"/>
    <mergeCell ref="D8:G8"/>
    <mergeCell ref="D9:G9"/>
    <mergeCell ref="D10:G10"/>
    <mergeCell ref="D11:G11"/>
    <mergeCell ref="D12:G12"/>
  </mergeCells>
  <hyperlinks>
    <hyperlink ref="B1" location="Welcome!A1" display="Welcome" xr:uid="{00000000-0004-0000-0500-000000000000}"/>
    <hyperlink ref="C1" location="Dashboard!A1" display="Dashboard" xr:uid="{00000000-0004-0000-0500-000001000000}"/>
    <hyperlink ref="D1" location="Instructions!A1" display="Instructions" xr:uid="{00000000-0004-0000-0500-000002000000}"/>
    <hyperlink ref="E1" location="Project!A1" display="Project" xr:uid="{00000000-0004-0000-0500-000003000000}"/>
    <hyperlink ref="F1" location="Materials!A1" display="Materials" xr:uid="{00000000-0004-0000-0500-000004000000}"/>
    <hyperlink ref="G1" location="Labour!A1" display="Labour" xr:uid="{00000000-0004-0000-0500-000005000000}"/>
    <hyperlink ref="H1" location="Equipment!A1" display="Equipment" xr:uid="{00000000-0004-0000-0500-000006000000}"/>
    <hyperlink ref="I1" location="Overheads!A1" display="Overheads" xr:uid="{00000000-0004-0000-0500-000007000000}"/>
    <hyperlink ref="J1" location="'Risk &amp; Cont'!A1" display="Risk &amp; Cont" xr:uid="{00000000-0004-0000-0500-000008000000}"/>
    <hyperlink ref="K1" location="Money!A1" display="Money" xr:uid="{00000000-0004-0000-0500-000009000000}"/>
    <hyperlink ref="L1" location="Proposal!A1" display="Proposal" xr:uid="{00000000-0004-0000-0500-00000A000000}"/>
    <hyperlink ref="M1" location="Settings!A1" display="Settings" xr:uid="{00000000-0004-0000-0500-00000B000000}"/>
  </hyperlinks>
  <pageMargins left="0.75" right="0.75" top="1" bottom="1" header="0" footer="0"/>
  <pageSetup orientation="portrait"/>
  <extLst>
    <ext xmlns:x14="http://schemas.microsoft.com/office/spreadsheetml/2009/9/main" uri="{CCE6A557-97BC-4b89-ADB6-D9C93CAAB3DF}">
      <x14:dataValidations xmlns:xm="http://schemas.microsoft.com/office/excel/2006/main" count="3">
        <x14:dataValidation type="list" allowBlank="1" showInputMessage="1" prompt="Information - The selected skill level sets the hourly rate, balancing labour cost with the required expertise, as listed in the settings." xr:uid="{00000000-0002-0000-0500-000000000000}">
          <x14:formula1>
            <xm:f>Settings!$B$9:$B$12</xm:f>
          </x14:formula1>
          <xm:sqref>H9:H109</xm:sqref>
        </x14:dataValidation>
        <x14:dataValidation type="list" allowBlank="1" showInputMessage="1" prompt="Information - Choosing a category applies typical markup for that type of work — based on options chosen in the settings." xr:uid="{00000000-0002-0000-0500-000001000000}">
          <x14:formula1>
            <xm:f>Settings!$N$9:$N$44</xm:f>
          </x14:formula1>
          <xm:sqref>C9:C109</xm:sqref>
        </x14:dataValidation>
        <x14:dataValidation type="list" allowBlank="1" showInputMessage="1" prompt="Information - Productivity speed adjusts the estimated labour time, cost, or output rate based on how efficiently the work is expected to be done, this will adjust the productivity factor %._x000a_Fast = quicker, cheaper. Slow = longer, costlier." xr:uid="{00000000-0002-0000-0500-000002000000}">
          <x14:formula1>
            <xm:f>Settings!$Q$9:$Q$44</xm:f>
          </x14:formula1>
          <xm:sqref>K9:K109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999"/>
  <sheetViews>
    <sheetView workbookViewId="0">
      <selection activeCell="I1" sqref="I1"/>
    </sheetView>
  </sheetViews>
  <sheetFormatPr defaultColWidth="12.6640625" defaultRowHeight="15" customHeight="1" x14ac:dyDescent="0.25"/>
  <cols>
    <col min="1" max="30" width="13.77734375" customWidth="1"/>
    <col min="31" max="38" width="8.77734375" customWidth="1"/>
  </cols>
  <sheetData>
    <row r="1" spans="1:38"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row>
    <row r="2" spans="1:38" ht="12.75" customHeight="1" x14ac:dyDescent="0.3">
      <c r="B2" s="106"/>
      <c r="C2" s="94"/>
      <c r="D2" s="94"/>
      <c r="E2" s="94"/>
      <c r="F2" s="94"/>
      <c r="G2" s="94"/>
      <c r="H2" s="94"/>
      <c r="I2" s="94"/>
      <c r="J2" s="94"/>
      <c r="K2" s="94"/>
      <c r="L2" s="94"/>
      <c r="M2" s="94"/>
      <c r="N2" s="7"/>
      <c r="O2" s="7"/>
      <c r="P2" s="7"/>
      <c r="Q2" s="7"/>
      <c r="R2" s="7"/>
      <c r="S2" s="7"/>
      <c r="T2" s="7"/>
      <c r="U2" s="7"/>
      <c r="V2" s="7"/>
      <c r="W2" s="7"/>
      <c r="X2" s="7"/>
      <c r="Y2" s="7"/>
      <c r="Z2" s="7"/>
      <c r="AA2" s="7"/>
      <c r="AB2" s="7"/>
      <c r="AC2" s="7"/>
      <c r="AD2" s="7"/>
      <c r="AE2" s="7"/>
      <c r="AF2" s="7"/>
      <c r="AG2" s="7"/>
      <c r="AH2" s="7"/>
      <c r="AI2" s="7"/>
      <c r="AJ2" s="7"/>
      <c r="AK2" s="7"/>
      <c r="AL2" s="7"/>
    </row>
    <row r="3" spans="1:38" ht="12.75" customHeight="1" x14ac:dyDescent="0.3">
      <c r="B3" s="94"/>
      <c r="C3" s="94"/>
      <c r="D3" s="94"/>
      <c r="E3" s="94"/>
      <c r="F3" s="94"/>
      <c r="G3" s="94"/>
      <c r="H3" s="94"/>
      <c r="I3" s="94"/>
      <c r="J3" s="94"/>
      <c r="K3" s="94"/>
      <c r="L3" s="94"/>
      <c r="M3" s="94"/>
      <c r="N3" s="7"/>
      <c r="O3" s="7"/>
      <c r="P3" s="7"/>
      <c r="Q3" s="7"/>
      <c r="R3" s="7"/>
      <c r="S3" s="7"/>
      <c r="T3" s="7"/>
      <c r="U3" s="7"/>
      <c r="V3" s="7"/>
      <c r="W3" s="7"/>
      <c r="X3" s="7"/>
      <c r="Y3" s="7"/>
      <c r="Z3" s="7"/>
      <c r="AA3" s="7"/>
      <c r="AB3" s="7"/>
      <c r="AC3" s="7"/>
      <c r="AD3" s="7"/>
      <c r="AE3" s="7"/>
      <c r="AF3" s="7"/>
      <c r="AG3" s="7"/>
      <c r="AH3" s="7"/>
      <c r="AI3" s="7"/>
      <c r="AJ3" s="7"/>
      <c r="AK3" s="7"/>
      <c r="AL3" s="7"/>
    </row>
    <row r="4" spans="1:38" ht="27.75" customHeight="1" x14ac:dyDescent="0.3">
      <c r="B4" s="107" t="s">
        <v>177</v>
      </c>
      <c r="C4" s="108"/>
      <c r="D4" s="108"/>
      <c r="E4" s="108"/>
      <c r="F4" s="108"/>
      <c r="G4" s="108"/>
      <c r="H4" s="108"/>
      <c r="I4" s="108"/>
      <c r="J4" s="108"/>
      <c r="K4" s="108"/>
      <c r="L4" s="108"/>
      <c r="M4" s="109"/>
      <c r="N4" s="7"/>
      <c r="O4" s="7"/>
      <c r="P4" s="7"/>
      <c r="Q4" s="7"/>
      <c r="R4" s="7"/>
      <c r="S4" s="7"/>
      <c r="T4" s="7"/>
      <c r="U4" s="7"/>
      <c r="V4" s="7"/>
      <c r="W4" s="7"/>
      <c r="X4" s="7"/>
      <c r="Y4" s="7"/>
      <c r="Z4" s="7"/>
      <c r="AA4" s="7"/>
      <c r="AB4" s="7"/>
      <c r="AC4" s="7"/>
      <c r="AD4" s="7"/>
      <c r="AE4" s="7"/>
      <c r="AF4" s="7"/>
      <c r="AG4" s="7"/>
      <c r="AH4" s="7"/>
      <c r="AI4" s="7"/>
      <c r="AJ4" s="7"/>
      <c r="AK4" s="7"/>
      <c r="AL4" s="7"/>
    </row>
    <row r="5" spans="1:38" ht="12.75" customHeight="1" x14ac:dyDescent="0.3">
      <c r="B5" s="106"/>
      <c r="C5" s="94"/>
      <c r="D5" s="94"/>
      <c r="E5" s="94"/>
      <c r="F5" s="94"/>
      <c r="G5" s="94"/>
      <c r="H5" s="94"/>
      <c r="I5" s="94"/>
      <c r="J5" s="94"/>
      <c r="K5" s="94"/>
      <c r="L5" s="94"/>
      <c r="M5" s="94"/>
      <c r="N5" s="7"/>
      <c r="O5" s="7"/>
      <c r="P5" s="7"/>
      <c r="Q5" s="7"/>
      <c r="R5" s="7"/>
      <c r="S5" s="7"/>
      <c r="T5" s="7"/>
      <c r="U5" s="7"/>
      <c r="V5" s="7"/>
      <c r="W5" s="7"/>
      <c r="X5" s="7"/>
      <c r="Y5" s="7"/>
      <c r="Z5" s="7"/>
      <c r="AA5" s="7"/>
      <c r="AB5" s="7"/>
      <c r="AC5" s="7"/>
      <c r="AD5" s="7"/>
      <c r="AE5" s="7"/>
      <c r="AF5" s="7"/>
      <c r="AG5" s="7"/>
      <c r="AH5" s="7"/>
      <c r="AI5" s="7"/>
      <c r="AJ5" s="7"/>
      <c r="AK5" s="7"/>
      <c r="AL5" s="7"/>
    </row>
    <row r="6" spans="1:38" ht="12.75" customHeight="1" x14ac:dyDescent="0.3">
      <c r="B6" s="94"/>
      <c r="C6" s="94"/>
      <c r="D6" s="94"/>
      <c r="E6" s="94"/>
      <c r="F6" s="94"/>
      <c r="G6" s="94"/>
      <c r="H6" s="94"/>
      <c r="I6" s="94"/>
      <c r="J6" s="94"/>
      <c r="K6" s="94"/>
      <c r="L6" s="94"/>
      <c r="M6" s="94"/>
      <c r="N6" s="7"/>
      <c r="O6" s="7"/>
      <c r="P6" s="7"/>
      <c r="Q6" s="7"/>
      <c r="R6" s="7"/>
      <c r="S6" s="7"/>
      <c r="T6" s="7"/>
      <c r="U6" s="7"/>
      <c r="V6" s="7"/>
      <c r="W6" s="7"/>
      <c r="X6" s="7"/>
      <c r="Y6" s="7"/>
      <c r="Z6" s="7"/>
      <c r="AA6" s="7"/>
      <c r="AB6" s="7"/>
      <c r="AC6" s="7"/>
      <c r="AD6" s="7"/>
      <c r="AE6" s="7"/>
      <c r="AF6" s="7"/>
      <c r="AG6" s="7"/>
      <c r="AH6" s="7"/>
      <c r="AI6" s="7"/>
      <c r="AJ6" s="7"/>
      <c r="AK6" s="7"/>
      <c r="AL6" s="7"/>
    </row>
    <row r="7" spans="1:38" ht="12.75" customHeight="1" x14ac:dyDescent="0.3">
      <c r="B7" s="132" t="s">
        <v>178</v>
      </c>
      <c r="C7" s="112"/>
      <c r="D7" s="112"/>
      <c r="E7" s="112"/>
      <c r="F7" s="112"/>
      <c r="G7" s="112"/>
      <c r="H7" s="112"/>
      <c r="I7" s="112"/>
      <c r="J7" s="112"/>
      <c r="K7" s="112"/>
      <c r="L7" s="112"/>
      <c r="M7" s="112"/>
      <c r="N7" s="112"/>
      <c r="O7" s="112"/>
      <c r="P7" s="112"/>
      <c r="Q7" s="112"/>
      <c r="R7" s="113"/>
      <c r="S7" s="7"/>
      <c r="T7" s="7"/>
      <c r="U7" s="7"/>
      <c r="V7" s="7"/>
      <c r="W7" s="7"/>
      <c r="X7" s="7"/>
      <c r="Y7" s="7"/>
      <c r="Z7" s="7"/>
      <c r="AA7" s="7"/>
      <c r="AB7" s="7"/>
      <c r="AC7" s="7"/>
      <c r="AD7" s="7"/>
      <c r="AE7" s="7"/>
      <c r="AF7" s="7"/>
      <c r="AG7" s="7"/>
      <c r="AH7" s="7"/>
      <c r="AI7" s="7"/>
      <c r="AJ7" s="7"/>
      <c r="AK7" s="7"/>
      <c r="AL7" s="7"/>
    </row>
    <row r="8" spans="1:38" ht="51" customHeight="1" x14ac:dyDescent="0.3">
      <c r="B8" s="18">
        <v>0</v>
      </c>
      <c r="C8" s="133" t="s">
        <v>179</v>
      </c>
      <c r="D8" s="112"/>
      <c r="E8" s="112"/>
      <c r="F8" s="112"/>
      <c r="G8" s="113"/>
      <c r="H8" s="18" t="s">
        <v>180</v>
      </c>
      <c r="I8" s="18" t="s">
        <v>160</v>
      </c>
      <c r="J8" s="18" t="s">
        <v>161</v>
      </c>
      <c r="K8" s="18" t="s">
        <v>162</v>
      </c>
      <c r="L8" s="18" t="s">
        <v>163</v>
      </c>
      <c r="M8" s="18" t="s">
        <v>130</v>
      </c>
      <c r="N8" s="18" t="s">
        <v>131</v>
      </c>
      <c r="O8" s="18" t="s">
        <v>132</v>
      </c>
      <c r="P8" s="18" t="s">
        <v>133</v>
      </c>
      <c r="Q8" s="18" t="s">
        <v>134</v>
      </c>
      <c r="R8" s="18" t="s">
        <v>135</v>
      </c>
      <c r="S8" s="7"/>
      <c r="T8" s="7"/>
      <c r="U8" s="7"/>
      <c r="V8" s="7"/>
      <c r="W8" s="7"/>
      <c r="X8" s="7"/>
      <c r="Y8" s="7"/>
      <c r="Z8" s="7"/>
      <c r="AA8" s="7"/>
      <c r="AB8" s="7"/>
      <c r="AC8" s="7"/>
      <c r="AD8" s="7"/>
      <c r="AE8" s="7"/>
      <c r="AF8" s="7"/>
      <c r="AG8" s="7"/>
      <c r="AH8" s="7"/>
      <c r="AI8" s="7"/>
      <c r="AJ8" s="7"/>
      <c r="AK8" s="7"/>
      <c r="AL8" s="7"/>
    </row>
    <row r="9" spans="1:38" ht="13.5" customHeight="1" x14ac:dyDescent="0.3">
      <c r="A9" s="7"/>
      <c r="B9" s="33">
        <f t="shared" ref="B9:B109" si="0">B8+1</f>
        <v>1</v>
      </c>
      <c r="C9" s="136" t="s">
        <v>181</v>
      </c>
      <c r="D9" s="108"/>
      <c r="E9" s="108"/>
      <c r="F9" s="108"/>
      <c r="G9" s="109"/>
      <c r="H9" s="36">
        <f t="array" ref="H9">IF(C9="","",INDEX(Settings!$AA$9:$AA$44,MATCH(C9,Settings!$X$9:$X$44,0)))</f>
        <v>0</v>
      </c>
      <c r="I9" s="36">
        <f t="array" ref="I9">IF(C9="","",INDEX(Settings!$AD$9:$AD$44,MATCH(C9,Settings!$X$9:$X$44,0)))</f>
        <v>11</v>
      </c>
      <c r="J9" s="37">
        <v>60</v>
      </c>
      <c r="K9" s="35" t="s">
        <v>167</v>
      </c>
      <c r="L9" s="38">
        <f t="array" ref="L9">IF(K9="","",INDEX(Settings!$R$9:$R$12,MATCH(K9,Settings!$Q$9:$Q$12,0)))</f>
        <v>1</v>
      </c>
      <c r="M9" s="39">
        <f>IF(L9="","",'Risk &amp; Cont'!$R$9)</f>
        <v>20</v>
      </c>
      <c r="N9" s="40">
        <f t="shared" ref="N9:N109" si="1">IF(L9="","",(H9+(I9*J9))/L9*(1+M9/100))</f>
        <v>792</v>
      </c>
      <c r="O9" s="38">
        <f t="array" ref="O9">IF(C9="","",INDEX(Settings!$Z$9:$Z$44,MATCH(C9,Settings!$X$9:$X$44,0)))</f>
        <v>10</v>
      </c>
      <c r="P9" s="36">
        <f t="shared" ref="P9:P109" si="2">IF(OR(N9="",O9=""),"",ROUND(N9*(1+O9/100),2))</f>
        <v>871.2</v>
      </c>
      <c r="Q9" s="13">
        <f t="shared" ref="Q9:Q109" si="3">IF(OR(P9="",N9=""),"",P9-N9)</f>
        <v>79.200000000000045</v>
      </c>
      <c r="R9" s="41">
        <f t="shared" ref="R9:R109" si="4">IF(OR(L9="",N9=""),"",Q9/P9*100)</f>
        <v>9.0909090909090953</v>
      </c>
      <c r="S9" s="7"/>
      <c r="T9" s="7"/>
      <c r="U9" s="7"/>
      <c r="V9" s="7"/>
      <c r="W9" s="7"/>
      <c r="X9" s="7"/>
      <c r="Y9" s="7"/>
      <c r="Z9" s="7"/>
      <c r="AA9" s="7"/>
      <c r="AB9" s="7"/>
      <c r="AC9" s="7"/>
      <c r="AD9" s="7"/>
      <c r="AE9" s="7"/>
      <c r="AF9" s="7"/>
      <c r="AG9" s="7"/>
      <c r="AH9" s="7"/>
      <c r="AI9" s="7"/>
      <c r="AJ9" s="7"/>
      <c r="AK9" s="7"/>
      <c r="AL9" s="7"/>
    </row>
    <row r="10" spans="1:38" ht="13.5" customHeight="1" x14ac:dyDescent="0.3">
      <c r="A10" s="7"/>
      <c r="B10" s="33">
        <f t="shared" si="0"/>
        <v>2</v>
      </c>
      <c r="C10" s="136" t="s">
        <v>182</v>
      </c>
      <c r="D10" s="108"/>
      <c r="E10" s="108"/>
      <c r="F10" s="108"/>
      <c r="G10" s="109"/>
      <c r="H10" s="36">
        <f t="array" ref="H10">IF(C10="","",INDEX(Settings!$AA$9:$AA$44,MATCH(C10,Settings!$X$9:$X$44,0)))</f>
        <v>0</v>
      </c>
      <c r="I10" s="36">
        <f t="array" ref="I10">IF(C10="","",INDEX(Settings!$AD$9:$AD$44,MATCH(C10,Settings!$X$9:$X$44,0)))</f>
        <v>10</v>
      </c>
      <c r="J10" s="37">
        <v>12</v>
      </c>
      <c r="K10" s="35" t="s">
        <v>167</v>
      </c>
      <c r="L10" s="38">
        <f t="array" ref="L10">IF(K10="","",INDEX(Settings!$R$9:$R$12,MATCH(K10,Settings!$Q$9:$Q$12,0)))</f>
        <v>1</v>
      </c>
      <c r="M10" s="39">
        <f>IF(L10="","",'Risk &amp; Cont'!$R$9)</f>
        <v>20</v>
      </c>
      <c r="N10" s="40">
        <f t="shared" si="1"/>
        <v>144</v>
      </c>
      <c r="O10" s="38">
        <f t="array" ref="O10">IF(C10="","",INDEX(Settings!$Z$9:$Z$44,MATCH(C10,Settings!$X$9:$X$44,0)))</f>
        <v>10</v>
      </c>
      <c r="P10" s="36">
        <f t="shared" si="2"/>
        <v>158.4</v>
      </c>
      <c r="Q10" s="13">
        <f t="shared" si="3"/>
        <v>14.400000000000006</v>
      </c>
      <c r="R10" s="41">
        <f t="shared" si="4"/>
        <v>9.0909090909090935</v>
      </c>
      <c r="S10" s="7"/>
      <c r="T10" s="7"/>
      <c r="U10" s="7"/>
      <c r="V10" s="7"/>
      <c r="W10" s="7"/>
      <c r="X10" s="7"/>
      <c r="Y10" s="7"/>
      <c r="Z10" s="7"/>
      <c r="AA10" s="7"/>
      <c r="AB10" s="7"/>
      <c r="AC10" s="7"/>
      <c r="AD10" s="7"/>
      <c r="AE10" s="7"/>
      <c r="AF10" s="7"/>
      <c r="AG10" s="7"/>
      <c r="AH10" s="7"/>
      <c r="AI10" s="7"/>
      <c r="AJ10" s="7"/>
      <c r="AK10" s="7"/>
      <c r="AL10" s="7"/>
    </row>
    <row r="11" spans="1:38" ht="12.75" customHeight="1" x14ac:dyDescent="0.3">
      <c r="A11" s="7"/>
      <c r="B11" s="33">
        <f t="shared" si="0"/>
        <v>3</v>
      </c>
      <c r="C11" s="136" t="s">
        <v>183</v>
      </c>
      <c r="D11" s="108"/>
      <c r="E11" s="108"/>
      <c r="F11" s="108"/>
      <c r="G11" s="109"/>
      <c r="H11" s="36">
        <f t="array" ref="H11">IF(C11="","",INDEX(Settings!$AA$9:$AA$44,MATCH(C11,Settings!$X$9:$X$44,0)))</f>
        <v>0</v>
      </c>
      <c r="I11" s="36">
        <f t="array" ref="I11">IF(C11="","",INDEX(Settings!$AD$9:$AD$44,MATCH(C11,Settings!$X$9:$X$44,0)))</f>
        <v>10</v>
      </c>
      <c r="J11" s="37">
        <v>15</v>
      </c>
      <c r="K11" s="35" t="s">
        <v>169</v>
      </c>
      <c r="L11" s="38">
        <f t="array" ref="L11">IF(K11="","",INDEX(Settings!$R$9:$R$12,MATCH(K11,Settings!$Q$9:$Q$12,0)))</f>
        <v>0.8</v>
      </c>
      <c r="M11" s="39">
        <f>IF(L11="","",'Risk &amp; Cont'!$R$9)</f>
        <v>20</v>
      </c>
      <c r="N11" s="40">
        <f t="shared" si="1"/>
        <v>225</v>
      </c>
      <c r="O11" s="38">
        <f t="array" ref="O11">IF(C11="","",INDEX(Settings!$Z$9:$Z$44,MATCH(C11,Settings!$X$9:$X$44,0)))</f>
        <v>10</v>
      </c>
      <c r="P11" s="36">
        <f t="shared" si="2"/>
        <v>247.5</v>
      </c>
      <c r="Q11" s="13">
        <f t="shared" si="3"/>
        <v>22.5</v>
      </c>
      <c r="R11" s="41">
        <f t="shared" si="4"/>
        <v>9.0909090909090917</v>
      </c>
      <c r="S11" s="7"/>
      <c r="T11" s="7"/>
      <c r="U11" s="7"/>
      <c r="V11" s="7"/>
      <c r="W11" s="7"/>
      <c r="X11" s="7"/>
      <c r="Y11" s="7"/>
      <c r="Z11" s="7"/>
      <c r="AA11" s="7"/>
      <c r="AB11" s="7"/>
      <c r="AC11" s="7"/>
      <c r="AD11" s="7"/>
      <c r="AE11" s="7"/>
      <c r="AF11" s="7"/>
      <c r="AG11" s="7"/>
      <c r="AH11" s="7"/>
      <c r="AI11" s="7"/>
      <c r="AJ11" s="7"/>
      <c r="AK11" s="7"/>
      <c r="AL11" s="7"/>
    </row>
    <row r="12" spans="1:38" ht="12.75" customHeight="1" x14ac:dyDescent="0.3">
      <c r="A12" s="7"/>
      <c r="B12" s="33">
        <f t="shared" si="0"/>
        <v>4</v>
      </c>
      <c r="C12" s="136" t="s">
        <v>184</v>
      </c>
      <c r="D12" s="108"/>
      <c r="E12" s="108"/>
      <c r="F12" s="108"/>
      <c r="G12" s="109"/>
      <c r="H12" s="36">
        <f t="array" ref="H12">IF(C12="","",INDEX(Settings!$AA$9:$AA$44,MATCH(C12,Settings!$X$9:$X$44,0)))</f>
        <v>0</v>
      </c>
      <c r="I12" s="36">
        <f t="array" ref="I12">IF(C12="","",INDEX(Settings!$AD$9:$AD$44,MATCH(C12,Settings!$X$9:$X$44,0)))</f>
        <v>10</v>
      </c>
      <c r="J12" s="37">
        <v>50</v>
      </c>
      <c r="K12" s="35" t="s">
        <v>167</v>
      </c>
      <c r="L12" s="38">
        <f t="array" ref="L12">IF(K12="","",INDEX(Settings!$R$9:$R$12,MATCH(K12,Settings!$Q$9:$Q$12,0)))</f>
        <v>1</v>
      </c>
      <c r="M12" s="39">
        <f>IF(L12="","",'Risk &amp; Cont'!$R$9)</f>
        <v>20</v>
      </c>
      <c r="N12" s="40">
        <f t="shared" si="1"/>
        <v>600</v>
      </c>
      <c r="O12" s="38">
        <f t="array" ref="O12">IF(C12="","",INDEX(Settings!$Z$9:$Z$44,MATCH(C12,Settings!$X$9:$X$44,0)))</f>
        <v>10</v>
      </c>
      <c r="P12" s="36">
        <f t="shared" si="2"/>
        <v>660</v>
      </c>
      <c r="Q12" s="13">
        <f t="shared" si="3"/>
        <v>60</v>
      </c>
      <c r="R12" s="41">
        <f t="shared" si="4"/>
        <v>9.0909090909090917</v>
      </c>
      <c r="S12" s="7"/>
      <c r="T12" s="7"/>
      <c r="U12" s="7"/>
      <c r="V12" s="7"/>
      <c r="W12" s="7"/>
      <c r="X12" s="7"/>
      <c r="Y12" s="7"/>
      <c r="Z12" s="7"/>
      <c r="AA12" s="7"/>
      <c r="AB12" s="7"/>
      <c r="AC12" s="7"/>
      <c r="AD12" s="7"/>
      <c r="AE12" s="7"/>
      <c r="AF12" s="7"/>
      <c r="AG12" s="7"/>
      <c r="AH12" s="7"/>
      <c r="AI12" s="7"/>
      <c r="AJ12" s="7"/>
      <c r="AK12" s="7"/>
      <c r="AL12" s="7"/>
    </row>
    <row r="13" spans="1:38" ht="12.75" customHeight="1" x14ac:dyDescent="0.3">
      <c r="A13" s="7"/>
      <c r="B13" s="33">
        <f t="shared" si="0"/>
        <v>5</v>
      </c>
      <c r="C13" s="136" t="s">
        <v>185</v>
      </c>
      <c r="D13" s="108"/>
      <c r="E13" s="108"/>
      <c r="F13" s="108"/>
      <c r="G13" s="109"/>
      <c r="H13" s="36">
        <f t="array" ref="H13">IF(C13="","",INDEX(Settings!$AA$9:$AA$44,MATCH(C13,Settings!$X$9:$X$44,0)))</f>
        <v>0</v>
      </c>
      <c r="I13" s="36">
        <f t="array" ref="I13">IF(C13="","",INDEX(Settings!$AD$9:$AD$44,MATCH(C13,Settings!$X$9:$X$44,0)))</f>
        <v>10</v>
      </c>
      <c r="J13" s="37">
        <v>40</v>
      </c>
      <c r="K13" s="35" t="s">
        <v>175</v>
      </c>
      <c r="L13" s="38">
        <f t="array" ref="L13">IF(K13="","",INDEX(Settings!$R$9:$R$12,MATCH(K13,Settings!$Q$9:$Q$12,0)))</f>
        <v>1.2</v>
      </c>
      <c r="M13" s="39">
        <f>IF(L13="","",'Risk &amp; Cont'!$R$9)</f>
        <v>20</v>
      </c>
      <c r="N13" s="40">
        <f t="shared" si="1"/>
        <v>400.00000000000006</v>
      </c>
      <c r="O13" s="38">
        <f t="array" ref="O13">IF(C13="","",INDEX(Settings!$Z$9:$Z$44,MATCH(C13,Settings!$X$9:$X$44,0)))</f>
        <v>10</v>
      </c>
      <c r="P13" s="36">
        <f t="shared" si="2"/>
        <v>440</v>
      </c>
      <c r="Q13" s="13">
        <f t="shared" si="3"/>
        <v>39.999999999999943</v>
      </c>
      <c r="R13" s="41">
        <f t="shared" si="4"/>
        <v>9.0909090909090793</v>
      </c>
      <c r="S13" s="7"/>
      <c r="T13" s="7"/>
      <c r="U13" s="7"/>
      <c r="V13" s="7"/>
      <c r="W13" s="7"/>
      <c r="X13" s="7"/>
      <c r="Y13" s="7"/>
      <c r="Z13" s="7"/>
      <c r="AA13" s="7"/>
      <c r="AB13" s="7"/>
      <c r="AC13" s="7"/>
      <c r="AD13" s="7"/>
      <c r="AE13" s="7"/>
      <c r="AF13" s="7"/>
      <c r="AG13" s="7"/>
      <c r="AH13" s="7"/>
      <c r="AI13" s="7"/>
      <c r="AJ13" s="7"/>
      <c r="AK13" s="7"/>
      <c r="AL13" s="7"/>
    </row>
    <row r="14" spans="1:38" ht="12.75" customHeight="1" x14ac:dyDescent="0.3">
      <c r="A14" s="7"/>
      <c r="B14" s="33">
        <f t="shared" si="0"/>
        <v>6</v>
      </c>
      <c r="C14" s="136"/>
      <c r="D14" s="108"/>
      <c r="E14" s="108"/>
      <c r="F14" s="108"/>
      <c r="G14" s="109"/>
      <c r="H14" s="36" t="str">
        <f t="array" ref="H14">IF(C14="","",INDEX(Settings!$AA$9:$AA$44,MATCH(C14,Settings!$X$9:$X$44,0)))</f>
        <v/>
      </c>
      <c r="I14" s="36" t="str">
        <f t="array" ref="I14">IF(C14="","",INDEX(Settings!$AD$9:$AD$44,MATCH(C14,Settings!$X$9:$X$44,0)))</f>
        <v/>
      </c>
      <c r="J14" s="37"/>
      <c r="K14" s="35"/>
      <c r="L14" s="38" t="str">
        <f t="array" ref="L14">IF(K14="","",INDEX(Settings!$R$9:$R$12,MATCH(K14,Settings!$Q$9:$Q$12,0)))</f>
        <v/>
      </c>
      <c r="M14" s="39" t="str">
        <f>IF(L14="","",'Risk &amp; Cont'!$R$9)</f>
        <v/>
      </c>
      <c r="N14" s="40" t="str">
        <f t="shared" si="1"/>
        <v/>
      </c>
      <c r="O14" s="38" t="str">
        <f t="array" ref="O14">IF(C14="","",INDEX(Settings!$Z$9:$Z$44,MATCH(C14,Settings!$X$9:$X$44,0)))</f>
        <v/>
      </c>
      <c r="P14" s="36" t="str">
        <f t="shared" si="2"/>
        <v/>
      </c>
      <c r="Q14" s="13" t="str">
        <f t="shared" si="3"/>
        <v/>
      </c>
      <c r="R14" s="41" t="str">
        <f t="shared" si="4"/>
        <v/>
      </c>
      <c r="S14" s="7"/>
      <c r="T14" s="7"/>
      <c r="U14" s="7"/>
      <c r="V14" s="7"/>
      <c r="W14" s="7"/>
      <c r="X14" s="7"/>
      <c r="Y14" s="7"/>
      <c r="Z14" s="7"/>
      <c r="AA14" s="7"/>
      <c r="AB14" s="7"/>
      <c r="AC14" s="7"/>
      <c r="AD14" s="7"/>
      <c r="AE14" s="7"/>
      <c r="AF14" s="7"/>
      <c r="AG14" s="7"/>
      <c r="AH14" s="7"/>
      <c r="AI14" s="7"/>
      <c r="AJ14" s="7"/>
      <c r="AK14" s="7"/>
      <c r="AL14" s="7"/>
    </row>
    <row r="15" spans="1:38" ht="13.5" customHeight="1" x14ac:dyDescent="0.3">
      <c r="A15" s="7"/>
      <c r="B15" s="33">
        <f t="shared" si="0"/>
        <v>7</v>
      </c>
      <c r="C15" s="136"/>
      <c r="D15" s="108"/>
      <c r="E15" s="108"/>
      <c r="F15" s="108"/>
      <c r="G15" s="109"/>
      <c r="H15" s="36" t="str">
        <f t="array" ref="H15">IF(C15="","",INDEX(Settings!$AA$9:$AA$44,MATCH(C15,Settings!$X$9:$X$44,0)))</f>
        <v/>
      </c>
      <c r="I15" s="36" t="str">
        <f t="array" ref="I15">IF(C15="","",INDEX(Settings!$AD$9:$AD$44,MATCH(C15,Settings!$X$9:$X$44,0)))</f>
        <v/>
      </c>
      <c r="J15" s="37"/>
      <c r="K15" s="35"/>
      <c r="L15" s="38" t="str">
        <f t="array" ref="L15">IF(K15="","",INDEX(Settings!$R$9:$R$12,MATCH(K15,Settings!$Q$9:$Q$12,0)))</f>
        <v/>
      </c>
      <c r="M15" s="39" t="str">
        <f>IF(L15="","",'Risk &amp; Cont'!$R$9)</f>
        <v/>
      </c>
      <c r="N15" s="40" t="str">
        <f t="shared" si="1"/>
        <v/>
      </c>
      <c r="O15" s="38" t="str">
        <f t="array" ref="O15">IF(C15="","",INDEX(Settings!$Z$9:$Z$44,MATCH(C15,Settings!$X$9:$X$44,0)))</f>
        <v/>
      </c>
      <c r="P15" s="36" t="str">
        <f t="shared" si="2"/>
        <v/>
      </c>
      <c r="Q15" s="13" t="str">
        <f t="shared" si="3"/>
        <v/>
      </c>
      <c r="R15" s="41" t="str">
        <f t="shared" si="4"/>
        <v/>
      </c>
      <c r="S15" s="7"/>
      <c r="T15" s="7"/>
      <c r="U15" s="7"/>
      <c r="V15" s="7"/>
      <c r="W15" s="7"/>
      <c r="X15" s="7"/>
      <c r="Y15" s="7"/>
      <c r="Z15" s="7"/>
      <c r="AA15" s="7"/>
      <c r="AB15" s="7"/>
      <c r="AC15" s="7"/>
      <c r="AD15" s="7"/>
      <c r="AE15" s="7"/>
      <c r="AF15" s="7"/>
      <c r="AG15" s="7"/>
      <c r="AH15" s="7"/>
      <c r="AI15" s="7"/>
      <c r="AJ15" s="7"/>
      <c r="AK15" s="7"/>
      <c r="AL15" s="7"/>
    </row>
    <row r="16" spans="1:38" ht="12.75" customHeight="1" x14ac:dyDescent="0.3">
      <c r="A16" s="7"/>
      <c r="B16" s="33">
        <f t="shared" si="0"/>
        <v>8</v>
      </c>
      <c r="C16" s="136"/>
      <c r="D16" s="108"/>
      <c r="E16" s="108"/>
      <c r="F16" s="108"/>
      <c r="G16" s="109"/>
      <c r="H16" s="36" t="str">
        <f t="array" ref="H16">IF(C16="","",INDEX(Settings!$AA$9:$AA$44,MATCH(C16,Settings!$X$9:$X$44,0)))</f>
        <v/>
      </c>
      <c r="I16" s="36" t="str">
        <f t="array" ref="I16">IF(C16="","",INDEX(Settings!$AD$9:$AD$44,MATCH(C16,Settings!$X$9:$X$44,0)))</f>
        <v/>
      </c>
      <c r="J16" s="37"/>
      <c r="K16" s="35"/>
      <c r="L16" s="38" t="str">
        <f t="array" ref="L16">IF(K16="","",INDEX(Settings!$R$9:$R$12,MATCH(K16,Settings!$Q$9:$Q$12,0)))</f>
        <v/>
      </c>
      <c r="M16" s="39" t="str">
        <f>IF(L16="","",'Risk &amp; Cont'!$R$9)</f>
        <v/>
      </c>
      <c r="N16" s="40" t="str">
        <f t="shared" si="1"/>
        <v/>
      </c>
      <c r="O16" s="38" t="str">
        <f t="array" ref="O16">IF(C16="","",INDEX(Settings!$Z$9:$Z$44,MATCH(C16,Settings!$X$9:$X$44,0)))</f>
        <v/>
      </c>
      <c r="P16" s="36" t="str">
        <f t="shared" si="2"/>
        <v/>
      </c>
      <c r="Q16" s="13" t="str">
        <f t="shared" si="3"/>
        <v/>
      </c>
      <c r="R16" s="41" t="str">
        <f t="shared" si="4"/>
        <v/>
      </c>
      <c r="S16" s="7"/>
      <c r="T16" s="7"/>
      <c r="U16" s="7"/>
      <c r="V16" s="7"/>
      <c r="W16" s="7"/>
      <c r="X16" s="7"/>
      <c r="Y16" s="7"/>
      <c r="Z16" s="7"/>
      <c r="AA16" s="7"/>
      <c r="AB16" s="7"/>
      <c r="AC16" s="7"/>
      <c r="AD16" s="7"/>
      <c r="AE16" s="7"/>
      <c r="AF16" s="7"/>
      <c r="AG16" s="7"/>
      <c r="AH16" s="7"/>
      <c r="AI16" s="7"/>
      <c r="AJ16" s="7"/>
      <c r="AK16" s="7"/>
      <c r="AL16" s="7"/>
    </row>
    <row r="17" spans="1:38" ht="12.75" customHeight="1" x14ac:dyDescent="0.3">
      <c r="A17" s="7"/>
      <c r="B17" s="33">
        <f t="shared" si="0"/>
        <v>9</v>
      </c>
      <c r="C17" s="136"/>
      <c r="D17" s="108"/>
      <c r="E17" s="108"/>
      <c r="F17" s="108"/>
      <c r="G17" s="109"/>
      <c r="H17" s="36" t="str">
        <f t="array" ref="H17">IF(C17="","",INDEX(Settings!$AA$9:$AA$44,MATCH(C17,Settings!$X$9:$X$44,0)))</f>
        <v/>
      </c>
      <c r="I17" s="36" t="str">
        <f t="array" ref="I17">IF(C17="","",INDEX(Settings!$AD$9:$AD$44,MATCH(C17,Settings!$X$9:$X$44,0)))</f>
        <v/>
      </c>
      <c r="J17" s="37"/>
      <c r="K17" s="35"/>
      <c r="L17" s="38" t="str">
        <f t="array" ref="L17">IF(K17="","",INDEX(Settings!$R$9:$R$12,MATCH(K17,Settings!$Q$9:$Q$12,0)))</f>
        <v/>
      </c>
      <c r="M17" s="39" t="str">
        <f>IF(L17="","",'Risk &amp; Cont'!$R$9)</f>
        <v/>
      </c>
      <c r="N17" s="40" t="str">
        <f t="shared" si="1"/>
        <v/>
      </c>
      <c r="O17" s="38" t="str">
        <f t="array" ref="O17">IF(C17="","",INDEX(Settings!$Z$9:$Z$44,MATCH(C17,Settings!$X$9:$X$44,0)))</f>
        <v/>
      </c>
      <c r="P17" s="36" t="str">
        <f t="shared" si="2"/>
        <v/>
      </c>
      <c r="Q17" s="13" t="str">
        <f t="shared" si="3"/>
        <v/>
      </c>
      <c r="R17" s="41" t="str">
        <f t="shared" si="4"/>
        <v/>
      </c>
      <c r="S17" s="7"/>
      <c r="T17" s="7"/>
      <c r="U17" s="7"/>
      <c r="V17" s="7"/>
      <c r="W17" s="7"/>
      <c r="X17" s="7"/>
      <c r="Y17" s="7"/>
      <c r="Z17" s="7"/>
      <c r="AA17" s="7"/>
      <c r="AB17" s="7"/>
      <c r="AC17" s="7"/>
      <c r="AD17" s="7"/>
      <c r="AE17" s="7"/>
      <c r="AF17" s="7"/>
      <c r="AG17" s="7"/>
      <c r="AH17" s="7"/>
      <c r="AI17" s="7"/>
      <c r="AJ17" s="7"/>
      <c r="AK17" s="7"/>
      <c r="AL17" s="7"/>
    </row>
    <row r="18" spans="1:38" ht="12.75" customHeight="1" x14ac:dyDescent="0.3">
      <c r="A18" s="7"/>
      <c r="B18" s="33">
        <f t="shared" si="0"/>
        <v>10</v>
      </c>
      <c r="C18" s="136"/>
      <c r="D18" s="108"/>
      <c r="E18" s="108"/>
      <c r="F18" s="108"/>
      <c r="G18" s="109"/>
      <c r="H18" s="36" t="str">
        <f t="array" ref="H18">IF(C18="","",INDEX(Settings!$AA$9:$AA$44,MATCH(C18,Settings!$X$9:$X$44,0)))</f>
        <v/>
      </c>
      <c r="I18" s="36" t="str">
        <f t="array" ref="I18">IF(C18="","",INDEX(Settings!$AD$9:$AD$44,MATCH(C18,Settings!$X$9:$X$44,0)))</f>
        <v/>
      </c>
      <c r="J18" s="37"/>
      <c r="K18" s="35"/>
      <c r="L18" s="38" t="str">
        <f t="array" ref="L18">IF(K18="","",INDEX(Settings!$R$9:$R$12,MATCH(K18,Settings!$Q$9:$Q$12,0)))</f>
        <v/>
      </c>
      <c r="M18" s="39" t="str">
        <f>IF(L18="","",'Risk &amp; Cont'!$R$9)</f>
        <v/>
      </c>
      <c r="N18" s="40" t="str">
        <f t="shared" si="1"/>
        <v/>
      </c>
      <c r="O18" s="38" t="str">
        <f t="array" ref="O18">IF(C18="","",INDEX(Settings!$Z$9:$Z$44,MATCH(C18,Settings!$X$9:$X$44,0)))</f>
        <v/>
      </c>
      <c r="P18" s="36" t="str">
        <f t="shared" si="2"/>
        <v/>
      </c>
      <c r="Q18" s="13" t="str">
        <f t="shared" si="3"/>
        <v/>
      </c>
      <c r="R18" s="41" t="str">
        <f t="shared" si="4"/>
        <v/>
      </c>
      <c r="S18" s="7"/>
      <c r="T18" s="7"/>
      <c r="U18" s="7"/>
      <c r="V18" s="7"/>
      <c r="W18" s="7"/>
      <c r="X18" s="7"/>
      <c r="Y18" s="7"/>
      <c r="Z18" s="7"/>
      <c r="AA18" s="7"/>
      <c r="AB18" s="7"/>
      <c r="AC18" s="7"/>
      <c r="AD18" s="7"/>
      <c r="AE18" s="7"/>
      <c r="AF18" s="7"/>
      <c r="AG18" s="7"/>
      <c r="AH18" s="7"/>
      <c r="AI18" s="7"/>
      <c r="AJ18" s="7"/>
      <c r="AK18" s="7"/>
      <c r="AL18" s="7"/>
    </row>
    <row r="19" spans="1:38" ht="12.75" customHeight="1" x14ac:dyDescent="0.3">
      <c r="A19" s="7"/>
      <c r="B19" s="33">
        <f t="shared" si="0"/>
        <v>11</v>
      </c>
      <c r="C19" s="136"/>
      <c r="D19" s="108"/>
      <c r="E19" s="108"/>
      <c r="F19" s="108"/>
      <c r="G19" s="109"/>
      <c r="H19" s="36" t="str">
        <f t="array" ref="H19">IF(C19="","",INDEX(Settings!$AA$9:$AA$44,MATCH(C19,Settings!$X$9:$X$44,0)))</f>
        <v/>
      </c>
      <c r="I19" s="36" t="str">
        <f t="array" ref="I19">IF(C19="","",INDEX(Settings!$AD$9:$AD$44,MATCH(C19,Settings!$X$9:$X$44,0)))</f>
        <v/>
      </c>
      <c r="J19" s="37"/>
      <c r="K19" s="35"/>
      <c r="L19" s="38" t="str">
        <f t="array" ref="L19">IF(K19="","",INDEX(Settings!$R$9:$R$12,MATCH(K19,Settings!$Q$9:$Q$12,0)))</f>
        <v/>
      </c>
      <c r="M19" s="39" t="str">
        <f>IF(L19="","",'Risk &amp; Cont'!$R$9)</f>
        <v/>
      </c>
      <c r="N19" s="40" t="str">
        <f t="shared" si="1"/>
        <v/>
      </c>
      <c r="O19" s="38" t="str">
        <f t="array" ref="O19">IF(C19="","",INDEX(Settings!$Z$9:$Z$44,MATCH(C19,Settings!$X$9:$X$44,0)))</f>
        <v/>
      </c>
      <c r="P19" s="36" t="str">
        <f t="shared" si="2"/>
        <v/>
      </c>
      <c r="Q19" s="13" t="str">
        <f t="shared" si="3"/>
        <v/>
      </c>
      <c r="R19" s="41" t="str">
        <f t="shared" si="4"/>
        <v/>
      </c>
      <c r="S19" s="7"/>
      <c r="T19" s="7"/>
      <c r="U19" s="7"/>
      <c r="V19" s="7"/>
      <c r="W19" s="7"/>
      <c r="X19" s="7"/>
      <c r="Y19" s="7"/>
      <c r="Z19" s="7"/>
      <c r="AA19" s="7"/>
      <c r="AB19" s="7"/>
      <c r="AC19" s="7"/>
      <c r="AD19" s="7"/>
      <c r="AE19" s="7"/>
      <c r="AF19" s="7"/>
      <c r="AG19" s="7"/>
      <c r="AH19" s="7"/>
      <c r="AI19" s="7"/>
      <c r="AJ19" s="7"/>
      <c r="AK19" s="7"/>
      <c r="AL19" s="7"/>
    </row>
    <row r="20" spans="1:38" ht="12.75" customHeight="1" x14ac:dyDescent="0.3">
      <c r="A20" s="7"/>
      <c r="B20" s="33">
        <f t="shared" si="0"/>
        <v>12</v>
      </c>
      <c r="C20" s="136"/>
      <c r="D20" s="108"/>
      <c r="E20" s="108"/>
      <c r="F20" s="108"/>
      <c r="G20" s="109"/>
      <c r="H20" s="36" t="str">
        <f t="array" ref="H20">IF(C20="","",INDEX(Settings!$AA$9:$AA$44,MATCH(C20,Settings!$X$9:$X$44,0)))</f>
        <v/>
      </c>
      <c r="I20" s="36" t="str">
        <f t="array" ref="I20">IF(C20="","",INDEX(Settings!$AD$9:$AD$44,MATCH(C20,Settings!$X$9:$X$44,0)))</f>
        <v/>
      </c>
      <c r="J20" s="37"/>
      <c r="K20" s="35"/>
      <c r="L20" s="38" t="str">
        <f t="array" ref="L20">IF(K20="","",INDEX(Settings!$R$9:$R$12,MATCH(K20,Settings!$Q$9:$Q$12,0)))</f>
        <v/>
      </c>
      <c r="M20" s="39" t="str">
        <f>IF(L20="","",'Risk &amp; Cont'!$R$9)</f>
        <v/>
      </c>
      <c r="N20" s="40" t="str">
        <f t="shared" si="1"/>
        <v/>
      </c>
      <c r="O20" s="38" t="str">
        <f t="array" ref="O20">IF(C20="","",INDEX(Settings!$Z$9:$Z$44,MATCH(C20,Settings!$X$9:$X$44,0)))</f>
        <v/>
      </c>
      <c r="P20" s="36" t="str">
        <f t="shared" si="2"/>
        <v/>
      </c>
      <c r="Q20" s="13" t="str">
        <f t="shared" si="3"/>
        <v/>
      </c>
      <c r="R20" s="41" t="str">
        <f t="shared" si="4"/>
        <v/>
      </c>
      <c r="S20" s="7"/>
      <c r="T20" s="7"/>
      <c r="U20" s="7"/>
      <c r="V20" s="7"/>
      <c r="W20" s="7"/>
      <c r="X20" s="7"/>
      <c r="Y20" s="7"/>
      <c r="Z20" s="7"/>
      <c r="AA20" s="7"/>
      <c r="AB20" s="7"/>
      <c r="AC20" s="7"/>
      <c r="AD20" s="7"/>
      <c r="AE20" s="7"/>
      <c r="AF20" s="7"/>
      <c r="AG20" s="7"/>
      <c r="AH20" s="7"/>
      <c r="AI20" s="7"/>
      <c r="AJ20" s="7"/>
      <c r="AK20" s="7"/>
      <c r="AL20" s="7"/>
    </row>
    <row r="21" spans="1:38" ht="12.75" customHeight="1" x14ac:dyDescent="0.3">
      <c r="A21" s="7"/>
      <c r="B21" s="33">
        <f t="shared" si="0"/>
        <v>13</v>
      </c>
      <c r="C21" s="136"/>
      <c r="D21" s="108"/>
      <c r="E21" s="108"/>
      <c r="F21" s="108"/>
      <c r="G21" s="109"/>
      <c r="H21" s="36" t="str">
        <f t="array" ref="H21">IF(C21="","",INDEX(Settings!$AA$9:$AA$44,MATCH(C21,Settings!$X$9:$X$44,0)))</f>
        <v/>
      </c>
      <c r="I21" s="36" t="str">
        <f t="array" ref="I21">IF(C21="","",INDEX(Settings!$AD$9:$AD$44,MATCH(C21,Settings!$X$9:$X$44,0)))</f>
        <v/>
      </c>
      <c r="J21" s="37"/>
      <c r="K21" s="35"/>
      <c r="L21" s="38" t="str">
        <f t="array" ref="L21">IF(K21="","",INDEX(Settings!$R$9:$R$12,MATCH(K21,Settings!$Q$9:$Q$12,0)))</f>
        <v/>
      </c>
      <c r="M21" s="39" t="str">
        <f>IF(L21="","",'Risk &amp; Cont'!$R$9)</f>
        <v/>
      </c>
      <c r="N21" s="40" t="str">
        <f t="shared" si="1"/>
        <v/>
      </c>
      <c r="O21" s="38" t="str">
        <f t="array" ref="O21">IF(C21="","",INDEX(Settings!$Z$9:$Z$44,MATCH(C21,Settings!$X$9:$X$44,0)))</f>
        <v/>
      </c>
      <c r="P21" s="36" t="str">
        <f t="shared" si="2"/>
        <v/>
      </c>
      <c r="Q21" s="13" t="str">
        <f t="shared" si="3"/>
        <v/>
      </c>
      <c r="R21" s="41" t="str">
        <f t="shared" si="4"/>
        <v/>
      </c>
      <c r="S21" s="7"/>
      <c r="T21" s="7"/>
      <c r="U21" s="7"/>
      <c r="V21" s="7"/>
      <c r="W21" s="7"/>
      <c r="X21" s="7"/>
      <c r="Y21" s="7"/>
      <c r="Z21" s="7"/>
      <c r="AA21" s="7"/>
      <c r="AB21" s="7"/>
      <c r="AC21" s="7"/>
      <c r="AD21" s="7"/>
      <c r="AE21" s="7"/>
      <c r="AF21" s="7"/>
      <c r="AG21" s="7"/>
      <c r="AH21" s="7"/>
      <c r="AI21" s="7"/>
      <c r="AJ21" s="7"/>
      <c r="AK21" s="7"/>
      <c r="AL21" s="7"/>
    </row>
    <row r="22" spans="1:38" ht="12.75" customHeight="1" x14ac:dyDescent="0.3">
      <c r="A22" s="7"/>
      <c r="B22" s="33">
        <f t="shared" si="0"/>
        <v>14</v>
      </c>
      <c r="C22" s="136"/>
      <c r="D22" s="108"/>
      <c r="E22" s="108"/>
      <c r="F22" s="108"/>
      <c r="G22" s="109"/>
      <c r="H22" s="36" t="str">
        <f t="array" ref="H22">IF(C22="","",INDEX(Settings!$AA$9:$AA$44,MATCH(C22,Settings!$X$9:$X$44,0)))</f>
        <v/>
      </c>
      <c r="I22" s="36" t="str">
        <f t="array" ref="I22">IF(C22="","",INDEX(Settings!$AD$9:$AD$44,MATCH(C22,Settings!$X$9:$X$44,0)))</f>
        <v/>
      </c>
      <c r="J22" s="37"/>
      <c r="K22" s="35"/>
      <c r="L22" s="38" t="str">
        <f t="array" ref="L22">IF(K22="","",INDEX(Settings!$R$9:$R$12,MATCH(K22,Settings!$Q$9:$Q$12,0)))</f>
        <v/>
      </c>
      <c r="M22" s="39" t="str">
        <f>IF(L22="","",'Risk &amp; Cont'!$R$9)</f>
        <v/>
      </c>
      <c r="N22" s="40" t="str">
        <f t="shared" si="1"/>
        <v/>
      </c>
      <c r="O22" s="38" t="str">
        <f t="array" ref="O22">IF(C22="","",INDEX(Settings!$Z$9:$Z$44,MATCH(C22,Settings!$X$9:$X$44,0)))</f>
        <v/>
      </c>
      <c r="P22" s="36" t="str">
        <f t="shared" si="2"/>
        <v/>
      </c>
      <c r="Q22" s="13" t="str">
        <f t="shared" si="3"/>
        <v/>
      </c>
      <c r="R22" s="41" t="str">
        <f t="shared" si="4"/>
        <v/>
      </c>
      <c r="S22" s="7"/>
      <c r="T22" s="7"/>
      <c r="U22" s="7"/>
      <c r="V22" s="7"/>
      <c r="W22" s="7"/>
      <c r="X22" s="7"/>
      <c r="Y22" s="7"/>
      <c r="Z22" s="7"/>
      <c r="AA22" s="7"/>
      <c r="AB22" s="7"/>
      <c r="AC22" s="7"/>
      <c r="AD22" s="7"/>
      <c r="AE22" s="7"/>
      <c r="AF22" s="7"/>
      <c r="AG22" s="7"/>
      <c r="AH22" s="7"/>
      <c r="AI22" s="7"/>
      <c r="AJ22" s="7"/>
      <c r="AK22" s="7"/>
      <c r="AL22" s="7"/>
    </row>
    <row r="23" spans="1:38" ht="12.75" customHeight="1" x14ac:dyDescent="0.3">
      <c r="A23" s="7"/>
      <c r="B23" s="33">
        <f t="shared" si="0"/>
        <v>15</v>
      </c>
      <c r="C23" s="136"/>
      <c r="D23" s="108"/>
      <c r="E23" s="108"/>
      <c r="F23" s="108"/>
      <c r="G23" s="109"/>
      <c r="H23" s="36" t="str">
        <f t="array" ref="H23">IF(C23="","",INDEX(Settings!$AA$9:$AA$44,MATCH(C23,Settings!$X$9:$X$44,0)))</f>
        <v/>
      </c>
      <c r="I23" s="36" t="str">
        <f t="array" ref="I23">IF(C23="","",INDEX(Settings!$AD$9:$AD$44,MATCH(C23,Settings!$X$9:$X$44,0)))</f>
        <v/>
      </c>
      <c r="J23" s="37"/>
      <c r="K23" s="35"/>
      <c r="L23" s="38" t="str">
        <f t="array" ref="L23">IF(K23="","",INDEX(Settings!$R$9:$R$12,MATCH(K23,Settings!$Q$9:$Q$12,0)))</f>
        <v/>
      </c>
      <c r="M23" s="39" t="str">
        <f>IF(L23="","",'Risk &amp; Cont'!$R$9)</f>
        <v/>
      </c>
      <c r="N23" s="40" t="str">
        <f t="shared" si="1"/>
        <v/>
      </c>
      <c r="O23" s="38" t="str">
        <f t="array" ref="O23">IF(C23="","",INDEX(Settings!$Z$9:$Z$44,MATCH(C23,Settings!$X$9:$X$44,0)))</f>
        <v/>
      </c>
      <c r="P23" s="36" t="str">
        <f t="shared" si="2"/>
        <v/>
      </c>
      <c r="Q23" s="13" t="str">
        <f t="shared" si="3"/>
        <v/>
      </c>
      <c r="R23" s="41" t="str">
        <f t="shared" si="4"/>
        <v/>
      </c>
      <c r="S23" s="7"/>
      <c r="T23" s="7"/>
      <c r="U23" s="7"/>
      <c r="V23" s="7"/>
      <c r="W23" s="7"/>
      <c r="X23" s="7"/>
      <c r="Y23" s="7"/>
      <c r="Z23" s="7"/>
      <c r="AA23" s="7"/>
      <c r="AB23" s="7"/>
      <c r="AC23" s="7"/>
      <c r="AD23" s="7"/>
      <c r="AE23" s="7"/>
      <c r="AF23" s="7"/>
      <c r="AG23" s="7"/>
      <c r="AH23" s="7"/>
      <c r="AI23" s="7"/>
      <c r="AJ23" s="7"/>
      <c r="AK23" s="7"/>
      <c r="AL23" s="7"/>
    </row>
    <row r="24" spans="1:38" ht="12.75" customHeight="1" x14ac:dyDescent="0.3">
      <c r="A24" s="7"/>
      <c r="B24" s="33">
        <f t="shared" si="0"/>
        <v>16</v>
      </c>
      <c r="C24" s="136"/>
      <c r="D24" s="108"/>
      <c r="E24" s="108"/>
      <c r="F24" s="108"/>
      <c r="G24" s="109"/>
      <c r="H24" s="36" t="str">
        <f t="array" ref="H24">IF(C24="","",INDEX(Settings!$AA$9:$AA$44,MATCH(C24,Settings!$X$9:$X$44,0)))</f>
        <v/>
      </c>
      <c r="I24" s="36" t="str">
        <f t="array" ref="I24">IF(C24="","",INDEX(Settings!$AD$9:$AD$44,MATCH(C24,Settings!$X$9:$X$44,0)))</f>
        <v/>
      </c>
      <c r="J24" s="37"/>
      <c r="K24" s="35"/>
      <c r="L24" s="38" t="str">
        <f t="array" ref="L24">IF(K24="","",INDEX(Settings!$R$9:$R$12,MATCH(K24,Settings!$Q$9:$Q$12,0)))</f>
        <v/>
      </c>
      <c r="M24" s="39" t="str">
        <f>IF(L24="","",'Risk &amp; Cont'!$R$9)</f>
        <v/>
      </c>
      <c r="N24" s="40" t="str">
        <f t="shared" si="1"/>
        <v/>
      </c>
      <c r="O24" s="38" t="str">
        <f t="array" ref="O24">IF(C24="","",INDEX(Settings!$Z$9:$Z$44,MATCH(C24,Settings!$X$9:$X$44,0)))</f>
        <v/>
      </c>
      <c r="P24" s="36" t="str">
        <f t="shared" si="2"/>
        <v/>
      </c>
      <c r="Q24" s="13" t="str">
        <f t="shared" si="3"/>
        <v/>
      </c>
      <c r="R24" s="41" t="str">
        <f t="shared" si="4"/>
        <v/>
      </c>
      <c r="S24" s="7"/>
      <c r="T24" s="7"/>
      <c r="U24" s="7"/>
      <c r="V24" s="7"/>
      <c r="W24" s="7"/>
      <c r="X24" s="7"/>
      <c r="Y24" s="7"/>
      <c r="Z24" s="7"/>
      <c r="AA24" s="7"/>
      <c r="AB24" s="7"/>
      <c r="AC24" s="7"/>
      <c r="AD24" s="7"/>
      <c r="AE24" s="7"/>
      <c r="AF24" s="7"/>
      <c r="AG24" s="7"/>
      <c r="AH24" s="7"/>
      <c r="AI24" s="7"/>
      <c r="AJ24" s="7"/>
      <c r="AK24" s="7"/>
      <c r="AL24" s="7"/>
    </row>
    <row r="25" spans="1:38" ht="12.75" customHeight="1" x14ac:dyDescent="0.3">
      <c r="A25" s="7"/>
      <c r="B25" s="33">
        <f t="shared" si="0"/>
        <v>17</v>
      </c>
      <c r="C25" s="136"/>
      <c r="D25" s="108"/>
      <c r="E25" s="108"/>
      <c r="F25" s="108"/>
      <c r="G25" s="109"/>
      <c r="H25" s="36" t="str">
        <f t="array" ref="H25">IF(C25="","",INDEX(Settings!$AA$9:$AA$44,MATCH(C25,Settings!$X$9:$X$44,0)))</f>
        <v/>
      </c>
      <c r="I25" s="36" t="str">
        <f t="array" ref="I25">IF(C25="","",INDEX(Settings!$AD$9:$AD$44,MATCH(C25,Settings!$X$9:$X$44,0)))</f>
        <v/>
      </c>
      <c r="J25" s="37"/>
      <c r="K25" s="35"/>
      <c r="L25" s="38" t="str">
        <f t="array" ref="L25">IF(K25="","",INDEX(Settings!$R$9:$R$12,MATCH(K25,Settings!$Q$9:$Q$12,0)))</f>
        <v/>
      </c>
      <c r="M25" s="39" t="str">
        <f>IF(L25="","",'Risk &amp; Cont'!$R$9)</f>
        <v/>
      </c>
      <c r="N25" s="40" t="str">
        <f t="shared" si="1"/>
        <v/>
      </c>
      <c r="O25" s="38" t="str">
        <f t="array" ref="O25">IF(C25="","",INDEX(Settings!$Z$9:$Z$44,MATCH(C25,Settings!$X$9:$X$44,0)))</f>
        <v/>
      </c>
      <c r="P25" s="36" t="str">
        <f t="shared" si="2"/>
        <v/>
      </c>
      <c r="Q25" s="13" t="str">
        <f t="shared" si="3"/>
        <v/>
      </c>
      <c r="R25" s="41" t="str">
        <f t="shared" si="4"/>
        <v/>
      </c>
      <c r="S25" s="7"/>
      <c r="T25" s="7"/>
      <c r="U25" s="7"/>
      <c r="V25" s="7"/>
      <c r="W25" s="7"/>
      <c r="X25" s="7"/>
      <c r="Y25" s="7"/>
      <c r="Z25" s="7"/>
      <c r="AA25" s="7"/>
      <c r="AB25" s="7"/>
      <c r="AC25" s="7"/>
      <c r="AD25" s="7"/>
      <c r="AE25" s="7"/>
      <c r="AF25" s="7"/>
      <c r="AG25" s="7"/>
      <c r="AH25" s="7"/>
      <c r="AI25" s="7"/>
      <c r="AJ25" s="7"/>
      <c r="AK25" s="7"/>
      <c r="AL25" s="7"/>
    </row>
    <row r="26" spans="1:38" ht="12.75" customHeight="1" x14ac:dyDescent="0.3">
      <c r="A26" s="7"/>
      <c r="B26" s="33">
        <f t="shared" si="0"/>
        <v>18</v>
      </c>
      <c r="C26" s="136"/>
      <c r="D26" s="108"/>
      <c r="E26" s="108"/>
      <c r="F26" s="108"/>
      <c r="G26" s="109"/>
      <c r="H26" s="36" t="str">
        <f t="array" ref="H26">IF(C26="","",INDEX(Settings!$AA$9:$AA$44,MATCH(C26,Settings!$X$9:$X$44,0)))</f>
        <v/>
      </c>
      <c r="I26" s="36" t="str">
        <f t="array" ref="I26">IF(C26="","",INDEX(Settings!$AD$9:$AD$44,MATCH(C26,Settings!$X$9:$X$44,0)))</f>
        <v/>
      </c>
      <c r="J26" s="37"/>
      <c r="K26" s="35"/>
      <c r="L26" s="38" t="str">
        <f t="array" ref="L26">IF(K26="","",INDEX(Settings!$R$9:$R$12,MATCH(K26,Settings!$Q$9:$Q$12,0)))</f>
        <v/>
      </c>
      <c r="M26" s="39" t="str">
        <f>IF(L26="","",'Risk &amp; Cont'!$R$9)</f>
        <v/>
      </c>
      <c r="N26" s="40" t="str">
        <f t="shared" si="1"/>
        <v/>
      </c>
      <c r="O26" s="38" t="str">
        <f t="array" ref="O26">IF(C26="","",INDEX(Settings!$Z$9:$Z$44,MATCH(C26,Settings!$X$9:$X$44,0)))</f>
        <v/>
      </c>
      <c r="P26" s="36" t="str">
        <f t="shared" si="2"/>
        <v/>
      </c>
      <c r="Q26" s="13" t="str">
        <f t="shared" si="3"/>
        <v/>
      </c>
      <c r="R26" s="41" t="str">
        <f t="shared" si="4"/>
        <v/>
      </c>
      <c r="S26" s="7"/>
      <c r="T26" s="7"/>
      <c r="U26" s="7"/>
      <c r="V26" s="7"/>
      <c r="W26" s="7"/>
      <c r="X26" s="7"/>
      <c r="Y26" s="7"/>
      <c r="Z26" s="7"/>
      <c r="AA26" s="7"/>
      <c r="AB26" s="7"/>
      <c r="AC26" s="7"/>
      <c r="AD26" s="7"/>
      <c r="AE26" s="7"/>
      <c r="AF26" s="7"/>
      <c r="AG26" s="7"/>
      <c r="AH26" s="7"/>
      <c r="AI26" s="7"/>
      <c r="AJ26" s="7"/>
      <c r="AK26" s="7"/>
      <c r="AL26" s="7"/>
    </row>
    <row r="27" spans="1:38" ht="12.75" customHeight="1" x14ac:dyDescent="0.3">
      <c r="A27" s="7"/>
      <c r="B27" s="33">
        <f t="shared" si="0"/>
        <v>19</v>
      </c>
      <c r="C27" s="136"/>
      <c r="D27" s="108"/>
      <c r="E27" s="108"/>
      <c r="F27" s="108"/>
      <c r="G27" s="109"/>
      <c r="H27" s="36" t="str">
        <f t="array" ref="H27">IF(C27="","",INDEX(Settings!$AA$9:$AA$44,MATCH(C27,Settings!$X$9:$X$44,0)))</f>
        <v/>
      </c>
      <c r="I27" s="36" t="str">
        <f t="array" ref="I27">IF(C27="","",INDEX(Settings!$AD$9:$AD$44,MATCH(C27,Settings!$X$9:$X$44,0)))</f>
        <v/>
      </c>
      <c r="J27" s="37"/>
      <c r="K27" s="35"/>
      <c r="L27" s="38" t="str">
        <f t="array" ref="L27">IF(K27="","",INDEX(Settings!$R$9:$R$12,MATCH(K27,Settings!$Q$9:$Q$12,0)))</f>
        <v/>
      </c>
      <c r="M27" s="39" t="str">
        <f>IF(L27="","",'Risk &amp; Cont'!$R$9)</f>
        <v/>
      </c>
      <c r="N27" s="40" t="str">
        <f t="shared" si="1"/>
        <v/>
      </c>
      <c r="O27" s="38" t="str">
        <f t="array" ref="O27">IF(C27="","",INDEX(Settings!$Z$9:$Z$44,MATCH(C27,Settings!$X$9:$X$44,0)))</f>
        <v/>
      </c>
      <c r="P27" s="36" t="str">
        <f t="shared" si="2"/>
        <v/>
      </c>
      <c r="Q27" s="13" t="str">
        <f t="shared" si="3"/>
        <v/>
      </c>
      <c r="R27" s="41" t="str">
        <f t="shared" si="4"/>
        <v/>
      </c>
      <c r="S27" s="7"/>
      <c r="T27" s="7"/>
      <c r="U27" s="7"/>
      <c r="V27" s="7"/>
      <c r="W27" s="7"/>
      <c r="X27" s="7"/>
      <c r="Y27" s="7"/>
      <c r="Z27" s="7"/>
      <c r="AA27" s="7"/>
      <c r="AB27" s="7"/>
      <c r="AC27" s="7"/>
      <c r="AD27" s="7"/>
      <c r="AE27" s="7"/>
      <c r="AF27" s="7"/>
      <c r="AG27" s="7"/>
      <c r="AH27" s="7"/>
      <c r="AI27" s="7"/>
      <c r="AJ27" s="7"/>
      <c r="AK27" s="7"/>
      <c r="AL27" s="7"/>
    </row>
    <row r="28" spans="1:38" ht="12.75" customHeight="1" x14ac:dyDescent="0.3">
      <c r="A28" s="7"/>
      <c r="B28" s="33">
        <f t="shared" si="0"/>
        <v>20</v>
      </c>
      <c r="C28" s="136"/>
      <c r="D28" s="108"/>
      <c r="E28" s="108"/>
      <c r="F28" s="108"/>
      <c r="G28" s="109"/>
      <c r="H28" s="36" t="str">
        <f t="array" ref="H28">IF(C28="","",INDEX(Settings!$AA$9:$AA$44,MATCH(C28,Settings!$X$9:$X$44,0)))</f>
        <v/>
      </c>
      <c r="I28" s="36" t="str">
        <f t="array" ref="I28">IF(C28="","",INDEX(Settings!$AD$9:$AD$44,MATCH(C28,Settings!$X$9:$X$44,0)))</f>
        <v/>
      </c>
      <c r="J28" s="37"/>
      <c r="K28" s="35"/>
      <c r="L28" s="38" t="str">
        <f t="array" ref="L28">IF(K28="","",INDEX(Settings!$R$9:$R$12,MATCH(K28,Settings!$Q$9:$Q$12,0)))</f>
        <v/>
      </c>
      <c r="M28" s="39" t="str">
        <f>IF(L28="","",'Risk &amp; Cont'!$R$9)</f>
        <v/>
      </c>
      <c r="N28" s="40" t="str">
        <f t="shared" si="1"/>
        <v/>
      </c>
      <c r="O28" s="38" t="str">
        <f t="array" ref="O28">IF(C28="","",INDEX(Settings!$Z$9:$Z$44,MATCH(C28,Settings!$X$9:$X$44,0)))</f>
        <v/>
      </c>
      <c r="P28" s="36" t="str">
        <f t="shared" si="2"/>
        <v/>
      </c>
      <c r="Q28" s="13" t="str">
        <f t="shared" si="3"/>
        <v/>
      </c>
      <c r="R28" s="41" t="str">
        <f t="shared" si="4"/>
        <v/>
      </c>
      <c r="S28" s="7"/>
      <c r="T28" s="7"/>
      <c r="U28" s="7"/>
      <c r="V28" s="7"/>
      <c r="W28" s="7"/>
      <c r="X28" s="7"/>
      <c r="Y28" s="7"/>
      <c r="Z28" s="7"/>
      <c r="AA28" s="7"/>
      <c r="AB28" s="7"/>
      <c r="AC28" s="7"/>
      <c r="AD28" s="7"/>
      <c r="AE28" s="7"/>
      <c r="AF28" s="7"/>
      <c r="AG28" s="7"/>
      <c r="AH28" s="7"/>
      <c r="AI28" s="7"/>
      <c r="AJ28" s="7"/>
      <c r="AK28" s="7"/>
      <c r="AL28" s="7"/>
    </row>
    <row r="29" spans="1:38" ht="12.75" customHeight="1" x14ac:dyDescent="0.3">
      <c r="A29" s="7"/>
      <c r="B29" s="33">
        <f t="shared" si="0"/>
        <v>21</v>
      </c>
      <c r="C29" s="136"/>
      <c r="D29" s="108"/>
      <c r="E29" s="108"/>
      <c r="F29" s="108"/>
      <c r="G29" s="109"/>
      <c r="H29" s="36" t="str">
        <f t="array" ref="H29">IF(C29="","",INDEX(Settings!$AA$9:$AA$44,MATCH(C29,Settings!$X$9:$X$44,0)))</f>
        <v/>
      </c>
      <c r="I29" s="36" t="str">
        <f t="array" ref="I29">IF(C29="","",INDEX(Settings!$AD$9:$AD$44,MATCH(C29,Settings!$X$9:$X$44,0)))</f>
        <v/>
      </c>
      <c r="J29" s="37"/>
      <c r="K29" s="35"/>
      <c r="L29" s="38" t="str">
        <f t="array" ref="L29">IF(K29="","",INDEX(Settings!$R$9:$R$12,MATCH(K29,Settings!$Q$9:$Q$12,0)))</f>
        <v/>
      </c>
      <c r="M29" s="39" t="str">
        <f>IF(L29="","",'Risk &amp; Cont'!$R$9)</f>
        <v/>
      </c>
      <c r="N29" s="40" t="str">
        <f t="shared" si="1"/>
        <v/>
      </c>
      <c r="O29" s="38" t="str">
        <f t="array" ref="O29">IF(C29="","",INDEX(Settings!$Z$9:$Z$44,MATCH(C29,Settings!$X$9:$X$44,0)))</f>
        <v/>
      </c>
      <c r="P29" s="36" t="str">
        <f t="shared" si="2"/>
        <v/>
      </c>
      <c r="Q29" s="13" t="str">
        <f t="shared" si="3"/>
        <v/>
      </c>
      <c r="R29" s="41" t="str">
        <f t="shared" si="4"/>
        <v/>
      </c>
      <c r="S29" s="7"/>
      <c r="T29" s="7"/>
      <c r="U29" s="7"/>
      <c r="V29" s="7"/>
      <c r="W29" s="7"/>
      <c r="X29" s="7"/>
      <c r="Y29" s="7"/>
      <c r="Z29" s="7"/>
      <c r="AA29" s="7"/>
      <c r="AB29" s="7"/>
      <c r="AC29" s="7"/>
      <c r="AD29" s="7"/>
      <c r="AE29" s="7"/>
      <c r="AF29" s="7"/>
      <c r="AG29" s="7"/>
      <c r="AH29" s="7"/>
      <c r="AI29" s="7"/>
      <c r="AJ29" s="7"/>
      <c r="AK29" s="7"/>
      <c r="AL29" s="7"/>
    </row>
    <row r="30" spans="1:38" ht="12.75" customHeight="1" x14ac:dyDescent="0.3">
      <c r="A30" s="7"/>
      <c r="B30" s="33">
        <f t="shared" si="0"/>
        <v>22</v>
      </c>
      <c r="C30" s="136"/>
      <c r="D30" s="108"/>
      <c r="E30" s="108"/>
      <c r="F30" s="108"/>
      <c r="G30" s="109"/>
      <c r="H30" s="36" t="str">
        <f t="array" ref="H30">IF(C30="","",INDEX(Settings!$AA$9:$AA$44,MATCH(C30,Settings!$X$9:$X$44,0)))</f>
        <v/>
      </c>
      <c r="I30" s="36" t="str">
        <f t="array" ref="I30">IF(C30="","",INDEX(Settings!$AD$9:$AD$44,MATCH(C30,Settings!$X$9:$X$44,0)))</f>
        <v/>
      </c>
      <c r="J30" s="37"/>
      <c r="K30" s="35"/>
      <c r="L30" s="38" t="str">
        <f t="array" ref="L30">IF(K30="","",INDEX(Settings!$R$9:$R$12,MATCH(K30,Settings!$Q$9:$Q$12,0)))</f>
        <v/>
      </c>
      <c r="M30" s="39" t="str">
        <f>IF(L30="","",'Risk &amp; Cont'!$R$9)</f>
        <v/>
      </c>
      <c r="N30" s="40" t="str">
        <f t="shared" si="1"/>
        <v/>
      </c>
      <c r="O30" s="38" t="str">
        <f t="array" ref="O30">IF(C30="","",INDEX(Settings!$Z$9:$Z$44,MATCH(C30,Settings!$X$9:$X$44,0)))</f>
        <v/>
      </c>
      <c r="P30" s="36" t="str">
        <f t="shared" si="2"/>
        <v/>
      </c>
      <c r="Q30" s="13" t="str">
        <f t="shared" si="3"/>
        <v/>
      </c>
      <c r="R30" s="41" t="str">
        <f t="shared" si="4"/>
        <v/>
      </c>
      <c r="S30" s="7"/>
      <c r="T30" s="7"/>
      <c r="U30" s="7"/>
      <c r="V30" s="7"/>
      <c r="W30" s="7"/>
      <c r="X30" s="7"/>
      <c r="Y30" s="7"/>
      <c r="Z30" s="7"/>
      <c r="AA30" s="7"/>
      <c r="AB30" s="7"/>
      <c r="AC30" s="7"/>
      <c r="AD30" s="7"/>
      <c r="AE30" s="7"/>
      <c r="AF30" s="7"/>
      <c r="AG30" s="7"/>
      <c r="AH30" s="7"/>
      <c r="AI30" s="7"/>
      <c r="AJ30" s="7"/>
      <c r="AK30" s="7"/>
      <c r="AL30" s="7"/>
    </row>
    <row r="31" spans="1:38" ht="12.75" customHeight="1" x14ac:dyDescent="0.3">
      <c r="A31" s="7"/>
      <c r="B31" s="33">
        <f t="shared" si="0"/>
        <v>23</v>
      </c>
      <c r="C31" s="136"/>
      <c r="D31" s="108"/>
      <c r="E31" s="108"/>
      <c r="F31" s="108"/>
      <c r="G31" s="109"/>
      <c r="H31" s="36" t="str">
        <f t="array" ref="H31">IF(C31="","",INDEX(Settings!$AA$9:$AA$44,MATCH(C31,Settings!$X$9:$X$44,0)))</f>
        <v/>
      </c>
      <c r="I31" s="36" t="str">
        <f t="array" ref="I31">IF(C31="","",INDEX(Settings!$AD$9:$AD$44,MATCH(C31,Settings!$X$9:$X$44,0)))</f>
        <v/>
      </c>
      <c r="J31" s="37"/>
      <c r="K31" s="35"/>
      <c r="L31" s="38" t="str">
        <f t="array" ref="L31">IF(K31="","",INDEX(Settings!$R$9:$R$12,MATCH(K31,Settings!$Q$9:$Q$12,0)))</f>
        <v/>
      </c>
      <c r="M31" s="39" t="str">
        <f>IF(L31="","",'Risk &amp; Cont'!$R$9)</f>
        <v/>
      </c>
      <c r="N31" s="40" t="str">
        <f t="shared" si="1"/>
        <v/>
      </c>
      <c r="O31" s="38" t="str">
        <f t="array" ref="O31">IF(C31="","",INDEX(Settings!$Z$9:$Z$44,MATCH(C31,Settings!$X$9:$X$44,0)))</f>
        <v/>
      </c>
      <c r="P31" s="36" t="str">
        <f t="shared" si="2"/>
        <v/>
      </c>
      <c r="Q31" s="13" t="str">
        <f t="shared" si="3"/>
        <v/>
      </c>
      <c r="R31" s="41" t="str">
        <f t="shared" si="4"/>
        <v/>
      </c>
      <c r="S31" s="7"/>
      <c r="T31" s="7"/>
      <c r="U31" s="7"/>
      <c r="V31" s="7"/>
      <c r="W31" s="7"/>
      <c r="X31" s="7"/>
      <c r="Y31" s="7"/>
      <c r="Z31" s="7"/>
      <c r="AA31" s="7"/>
      <c r="AB31" s="7"/>
      <c r="AC31" s="7"/>
      <c r="AD31" s="7"/>
      <c r="AE31" s="7"/>
      <c r="AF31" s="7"/>
      <c r="AG31" s="7"/>
      <c r="AH31" s="7"/>
      <c r="AI31" s="7"/>
      <c r="AJ31" s="7"/>
      <c r="AK31" s="7"/>
      <c r="AL31" s="7"/>
    </row>
    <row r="32" spans="1:38" ht="12.75" customHeight="1" x14ac:dyDescent="0.3">
      <c r="A32" s="7"/>
      <c r="B32" s="33">
        <f t="shared" si="0"/>
        <v>24</v>
      </c>
      <c r="C32" s="136"/>
      <c r="D32" s="108"/>
      <c r="E32" s="108"/>
      <c r="F32" s="108"/>
      <c r="G32" s="109"/>
      <c r="H32" s="36" t="str">
        <f t="array" ref="H32">IF(C32="","",INDEX(Settings!$AA$9:$AA$44,MATCH(C32,Settings!$X$9:$X$44,0)))</f>
        <v/>
      </c>
      <c r="I32" s="36" t="str">
        <f t="array" ref="I32">IF(C32="","",INDEX(Settings!$AD$9:$AD$44,MATCH(C32,Settings!$X$9:$X$44,0)))</f>
        <v/>
      </c>
      <c r="J32" s="37"/>
      <c r="K32" s="35"/>
      <c r="L32" s="38" t="str">
        <f t="array" ref="L32">IF(K32="","",INDEX(Settings!$R$9:$R$12,MATCH(K32,Settings!$Q$9:$Q$12,0)))</f>
        <v/>
      </c>
      <c r="M32" s="39" t="str">
        <f>IF(L32="","",'Risk &amp; Cont'!$R$9)</f>
        <v/>
      </c>
      <c r="N32" s="40" t="str">
        <f t="shared" si="1"/>
        <v/>
      </c>
      <c r="O32" s="38" t="str">
        <f t="array" ref="O32">IF(C32="","",INDEX(Settings!$Z$9:$Z$44,MATCH(C32,Settings!$X$9:$X$44,0)))</f>
        <v/>
      </c>
      <c r="P32" s="36" t="str">
        <f t="shared" si="2"/>
        <v/>
      </c>
      <c r="Q32" s="13" t="str">
        <f t="shared" si="3"/>
        <v/>
      </c>
      <c r="R32" s="41" t="str">
        <f t="shared" si="4"/>
        <v/>
      </c>
      <c r="S32" s="7"/>
      <c r="T32" s="7"/>
      <c r="U32" s="7"/>
      <c r="V32" s="7"/>
      <c r="W32" s="7"/>
      <c r="X32" s="7"/>
      <c r="Y32" s="7"/>
      <c r="Z32" s="7"/>
      <c r="AA32" s="7"/>
      <c r="AB32" s="7"/>
      <c r="AC32" s="7"/>
      <c r="AD32" s="7"/>
      <c r="AE32" s="7"/>
      <c r="AF32" s="7"/>
      <c r="AG32" s="7"/>
      <c r="AH32" s="7"/>
      <c r="AI32" s="7"/>
      <c r="AJ32" s="7"/>
      <c r="AK32" s="7"/>
      <c r="AL32" s="7"/>
    </row>
    <row r="33" spans="1:38" ht="12.75" customHeight="1" x14ac:dyDescent="0.3">
      <c r="A33" s="7"/>
      <c r="B33" s="33">
        <f t="shared" si="0"/>
        <v>25</v>
      </c>
      <c r="C33" s="136"/>
      <c r="D33" s="108"/>
      <c r="E33" s="108"/>
      <c r="F33" s="108"/>
      <c r="G33" s="109"/>
      <c r="H33" s="36" t="str">
        <f t="array" ref="H33">IF(C33="","",INDEX(Settings!$AA$9:$AA$44,MATCH(C33,Settings!$X$9:$X$44,0)))</f>
        <v/>
      </c>
      <c r="I33" s="36" t="str">
        <f t="array" ref="I33">IF(C33="","",INDEX(Settings!$AD$9:$AD$44,MATCH(C33,Settings!$X$9:$X$44,0)))</f>
        <v/>
      </c>
      <c r="J33" s="37"/>
      <c r="K33" s="35"/>
      <c r="L33" s="38" t="str">
        <f t="array" ref="L33">IF(K33="","",INDEX(Settings!$R$9:$R$12,MATCH(K33,Settings!$Q$9:$Q$12,0)))</f>
        <v/>
      </c>
      <c r="M33" s="39" t="str">
        <f>IF(L33="","",'Risk &amp; Cont'!$R$9)</f>
        <v/>
      </c>
      <c r="N33" s="40" t="str">
        <f t="shared" si="1"/>
        <v/>
      </c>
      <c r="O33" s="38" t="str">
        <f t="array" ref="O33">IF(C33="","",INDEX(Settings!$Z$9:$Z$44,MATCH(C33,Settings!$X$9:$X$44,0)))</f>
        <v/>
      </c>
      <c r="P33" s="36" t="str">
        <f t="shared" si="2"/>
        <v/>
      </c>
      <c r="Q33" s="13" t="str">
        <f t="shared" si="3"/>
        <v/>
      </c>
      <c r="R33" s="41" t="str">
        <f t="shared" si="4"/>
        <v/>
      </c>
      <c r="S33" s="7"/>
      <c r="T33" s="7"/>
      <c r="U33" s="7"/>
      <c r="V33" s="7"/>
      <c r="W33" s="7"/>
      <c r="X33" s="7"/>
      <c r="Y33" s="7"/>
      <c r="Z33" s="7"/>
      <c r="AA33" s="7"/>
      <c r="AB33" s="7"/>
      <c r="AC33" s="7"/>
      <c r="AD33" s="7"/>
      <c r="AE33" s="7"/>
      <c r="AF33" s="7"/>
      <c r="AG33" s="7"/>
      <c r="AH33" s="7"/>
      <c r="AI33" s="7"/>
      <c r="AJ33" s="7"/>
      <c r="AK33" s="7"/>
      <c r="AL33" s="7"/>
    </row>
    <row r="34" spans="1:38" ht="12.75" customHeight="1" x14ac:dyDescent="0.3">
      <c r="A34" s="7"/>
      <c r="B34" s="33">
        <f t="shared" si="0"/>
        <v>26</v>
      </c>
      <c r="C34" s="136"/>
      <c r="D34" s="108"/>
      <c r="E34" s="108"/>
      <c r="F34" s="108"/>
      <c r="G34" s="109"/>
      <c r="H34" s="36" t="str">
        <f t="array" ref="H34">IF(C34="","",INDEX(Settings!$AA$9:$AA$44,MATCH(C34,Settings!$X$9:$X$44,0)))</f>
        <v/>
      </c>
      <c r="I34" s="36" t="str">
        <f t="array" ref="I34">IF(C34="","",INDEX(Settings!$AD$9:$AD$44,MATCH(C34,Settings!$X$9:$X$44,0)))</f>
        <v/>
      </c>
      <c r="J34" s="37"/>
      <c r="K34" s="35"/>
      <c r="L34" s="38" t="str">
        <f t="array" ref="L34">IF(K34="","",INDEX(Settings!$R$9:$R$12,MATCH(K34,Settings!$Q$9:$Q$12,0)))</f>
        <v/>
      </c>
      <c r="M34" s="39" t="str">
        <f>IF(L34="","",'Risk &amp; Cont'!$R$9)</f>
        <v/>
      </c>
      <c r="N34" s="40" t="str">
        <f t="shared" si="1"/>
        <v/>
      </c>
      <c r="O34" s="38" t="str">
        <f t="array" ref="O34">IF(C34="","",INDEX(Settings!$Z$9:$Z$44,MATCH(C34,Settings!$X$9:$X$44,0)))</f>
        <v/>
      </c>
      <c r="P34" s="36" t="str">
        <f t="shared" si="2"/>
        <v/>
      </c>
      <c r="Q34" s="13" t="str">
        <f t="shared" si="3"/>
        <v/>
      </c>
      <c r="R34" s="41" t="str">
        <f t="shared" si="4"/>
        <v/>
      </c>
      <c r="S34" s="7"/>
      <c r="T34" s="7"/>
      <c r="U34" s="7"/>
      <c r="V34" s="7"/>
      <c r="W34" s="7"/>
      <c r="X34" s="7"/>
      <c r="Y34" s="7"/>
      <c r="Z34" s="7"/>
      <c r="AA34" s="7"/>
      <c r="AB34" s="7"/>
      <c r="AC34" s="7"/>
      <c r="AD34" s="7"/>
      <c r="AE34" s="7"/>
      <c r="AF34" s="7"/>
      <c r="AG34" s="7"/>
      <c r="AH34" s="7"/>
      <c r="AI34" s="7"/>
      <c r="AJ34" s="7"/>
      <c r="AK34" s="7"/>
      <c r="AL34" s="7"/>
    </row>
    <row r="35" spans="1:38" ht="12.75" customHeight="1" x14ac:dyDescent="0.3">
      <c r="A35" s="7"/>
      <c r="B35" s="33">
        <f t="shared" si="0"/>
        <v>27</v>
      </c>
      <c r="C35" s="136"/>
      <c r="D35" s="108"/>
      <c r="E35" s="108"/>
      <c r="F35" s="108"/>
      <c r="G35" s="109"/>
      <c r="H35" s="36" t="str">
        <f t="array" ref="H35">IF(C35="","",INDEX(Settings!$AA$9:$AA$44,MATCH(C35,Settings!$X$9:$X$44,0)))</f>
        <v/>
      </c>
      <c r="I35" s="36" t="str">
        <f t="array" ref="I35">IF(C35="","",INDEX(Settings!$AD$9:$AD$44,MATCH(C35,Settings!$X$9:$X$44,0)))</f>
        <v/>
      </c>
      <c r="J35" s="37"/>
      <c r="K35" s="35"/>
      <c r="L35" s="38" t="str">
        <f t="array" ref="L35">IF(K35="","",INDEX(Settings!$R$9:$R$12,MATCH(K35,Settings!$Q$9:$Q$12,0)))</f>
        <v/>
      </c>
      <c r="M35" s="39" t="str">
        <f>IF(L35="","",'Risk &amp; Cont'!$R$9)</f>
        <v/>
      </c>
      <c r="N35" s="40" t="str">
        <f t="shared" si="1"/>
        <v/>
      </c>
      <c r="O35" s="38" t="str">
        <f t="array" ref="O35">IF(C35="","",INDEX(Settings!$Z$9:$Z$44,MATCH(C35,Settings!$X$9:$X$44,0)))</f>
        <v/>
      </c>
      <c r="P35" s="36" t="str">
        <f t="shared" si="2"/>
        <v/>
      </c>
      <c r="Q35" s="13" t="str">
        <f t="shared" si="3"/>
        <v/>
      </c>
      <c r="R35" s="41" t="str">
        <f t="shared" si="4"/>
        <v/>
      </c>
      <c r="S35" s="7"/>
      <c r="T35" s="7"/>
      <c r="U35" s="7"/>
      <c r="V35" s="7"/>
      <c r="W35" s="7"/>
      <c r="X35" s="7"/>
      <c r="Y35" s="7"/>
      <c r="Z35" s="7"/>
      <c r="AA35" s="7"/>
      <c r="AB35" s="7"/>
      <c r="AC35" s="7"/>
      <c r="AD35" s="7"/>
      <c r="AE35" s="7"/>
      <c r="AF35" s="7"/>
      <c r="AG35" s="7"/>
      <c r="AH35" s="7"/>
      <c r="AI35" s="7"/>
      <c r="AJ35" s="7"/>
      <c r="AK35" s="7"/>
      <c r="AL35" s="7"/>
    </row>
    <row r="36" spans="1:38" ht="12.75" customHeight="1" x14ac:dyDescent="0.3">
      <c r="A36" s="7"/>
      <c r="B36" s="33">
        <f t="shared" si="0"/>
        <v>28</v>
      </c>
      <c r="C36" s="136"/>
      <c r="D36" s="108"/>
      <c r="E36" s="108"/>
      <c r="F36" s="108"/>
      <c r="G36" s="109"/>
      <c r="H36" s="36" t="str">
        <f t="array" ref="H36">IF(C36="","",INDEX(Settings!$AA$9:$AA$44,MATCH(C36,Settings!$X$9:$X$44,0)))</f>
        <v/>
      </c>
      <c r="I36" s="36" t="str">
        <f t="array" ref="I36">IF(C36="","",INDEX(Settings!$AD$9:$AD$44,MATCH(C36,Settings!$X$9:$X$44,0)))</f>
        <v/>
      </c>
      <c r="J36" s="37"/>
      <c r="K36" s="35"/>
      <c r="L36" s="38" t="str">
        <f t="array" ref="L36">IF(K36="","",INDEX(Settings!$R$9:$R$12,MATCH(K36,Settings!$Q$9:$Q$12,0)))</f>
        <v/>
      </c>
      <c r="M36" s="39" t="str">
        <f>IF(L36="","",'Risk &amp; Cont'!$R$9)</f>
        <v/>
      </c>
      <c r="N36" s="40" t="str">
        <f t="shared" si="1"/>
        <v/>
      </c>
      <c r="O36" s="38" t="str">
        <f t="array" ref="O36">IF(C36="","",INDEX(Settings!$Z$9:$Z$44,MATCH(C36,Settings!$X$9:$X$44,0)))</f>
        <v/>
      </c>
      <c r="P36" s="36" t="str">
        <f t="shared" si="2"/>
        <v/>
      </c>
      <c r="Q36" s="13" t="str">
        <f t="shared" si="3"/>
        <v/>
      </c>
      <c r="R36" s="41" t="str">
        <f t="shared" si="4"/>
        <v/>
      </c>
      <c r="S36" s="7"/>
      <c r="T36" s="7"/>
      <c r="U36" s="7"/>
      <c r="V36" s="7"/>
      <c r="W36" s="7"/>
      <c r="X36" s="7"/>
      <c r="Y36" s="7"/>
      <c r="Z36" s="7"/>
      <c r="AA36" s="7"/>
      <c r="AB36" s="7"/>
      <c r="AC36" s="7"/>
      <c r="AD36" s="7"/>
      <c r="AE36" s="7"/>
      <c r="AF36" s="7"/>
      <c r="AG36" s="7"/>
      <c r="AH36" s="7"/>
      <c r="AI36" s="7"/>
      <c r="AJ36" s="7"/>
      <c r="AK36" s="7"/>
      <c r="AL36" s="7"/>
    </row>
    <row r="37" spans="1:38" ht="12.75" customHeight="1" x14ac:dyDescent="0.3">
      <c r="A37" s="7"/>
      <c r="B37" s="33">
        <f t="shared" si="0"/>
        <v>29</v>
      </c>
      <c r="C37" s="136"/>
      <c r="D37" s="108"/>
      <c r="E37" s="108"/>
      <c r="F37" s="108"/>
      <c r="G37" s="109"/>
      <c r="H37" s="36" t="str">
        <f t="array" ref="H37">IF(C37="","",INDEX(Settings!$AA$9:$AA$44,MATCH(C37,Settings!$X$9:$X$44,0)))</f>
        <v/>
      </c>
      <c r="I37" s="36" t="str">
        <f t="array" ref="I37">IF(C37="","",INDEX(Settings!$AD$9:$AD$44,MATCH(C37,Settings!$X$9:$X$44,0)))</f>
        <v/>
      </c>
      <c r="J37" s="37"/>
      <c r="K37" s="35"/>
      <c r="L37" s="38" t="str">
        <f t="array" ref="L37">IF(K37="","",INDEX(Settings!$R$9:$R$12,MATCH(K37,Settings!$Q$9:$Q$12,0)))</f>
        <v/>
      </c>
      <c r="M37" s="39" t="str">
        <f>IF(L37="","",'Risk &amp; Cont'!$R$9)</f>
        <v/>
      </c>
      <c r="N37" s="40" t="str">
        <f t="shared" si="1"/>
        <v/>
      </c>
      <c r="O37" s="38" t="str">
        <f t="array" ref="O37">IF(C37="","",INDEX(Settings!$Z$9:$Z$44,MATCH(C37,Settings!$X$9:$X$44,0)))</f>
        <v/>
      </c>
      <c r="P37" s="36" t="str">
        <f t="shared" si="2"/>
        <v/>
      </c>
      <c r="Q37" s="13" t="str">
        <f t="shared" si="3"/>
        <v/>
      </c>
      <c r="R37" s="41" t="str">
        <f t="shared" si="4"/>
        <v/>
      </c>
      <c r="S37" s="7"/>
      <c r="T37" s="7"/>
      <c r="U37" s="7"/>
      <c r="V37" s="7"/>
      <c r="W37" s="7"/>
      <c r="X37" s="7"/>
      <c r="Y37" s="7"/>
      <c r="Z37" s="7"/>
      <c r="AA37" s="7"/>
      <c r="AB37" s="7"/>
      <c r="AC37" s="7"/>
      <c r="AD37" s="7"/>
      <c r="AE37" s="7"/>
      <c r="AF37" s="7"/>
      <c r="AG37" s="7"/>
      <c r="AH37" s="7"/>
      <c r="AI37" s="7"/>
      <c r="AJ37" s="7"/>
      <c r="AK37" s="7"/>
      <c r="AL37" s="7"/>
    </row>
    <row r="38" spans="1:38" ht="12.75" customHeight="1" x14ac:dyDescent="0.3">
      <c r="A38" s="7"/>
      <c r="B38" s="33">
        <f t="shared" si="0"/>
        <v>30</v>
      </c>
      <c r="C38" s="136"/>
      <c r="D38" s="108"/>
      <c r="E38" s="108"/>
      <c r="F38" s="108"/>
      <c r="G38" s="109"/>
      <c r="H38" s="36" t="str">
        <f t="array" ref="H38">IF(C38="","",INDEX(Settings!$AA$9:$AA$44,MATCH(C38,Settings!$X$9:$X$44,0)))</f>
        <v/>
      </c>
      <c r="I38" s="36" t="str">
        <f t="array" ref="I38">IF(C38="","",INDEX(Settings!$AD$9:$AD$44,MATCH(C38,Settings!$X$9:$X$44,0)))</f>
        <v/>
      </c>
      <c r="J38" s="37"/>
      <c r="K38" s="35"/>
      <c r="L38" s="38" t="str">
        <f t="array" ref="L38">IF(K38="","",INDEX(Settings!$R$9:$R$12,MATCH(K38,Settings!$Q$9:$Q$12,0)))</f>
        <v/>
      </c>
      <c r="M38" s="39" t="str">
        <f>IF(L38="","",'Risk &amp; Cont'!$R$9)</f>
        <v/>
      </c>
      <c r="N38" s="40" t="str">
        <f t="shared" si="1"/>
        <v/>
      </c>
      <c r="O38" s="38" t="str">
        <f t="array" ref="O38">IF(C38="","",INDEX(Settings!$Z$9:$Z$44,MATCH(C38,Settings!$X$9:$X$44,0)))</f>
        <v/>
      </c>
      <c r="P38" s="36" t="str">
        <f t="shared" si="2"/>
        <v/>
      </c>
      <c r="Q38" s="13" t="str">
        <f t="shared" si="3"/>
        <v/>
      </c>
      <c r="R38" s="41" t="str">
        <f t="shared" si="4"/>
        <v/>
      </c>
      <c r="S38" s="7"/>
      <c r="T38" s="7"/>
      <c r="U38" s="7"/>
      <c r="V38" s="7"/>
      <c r="W38" s="7"/>
      <c r="X38" s="7"/>
      <c r="Y38" s="7"/>
      <c r="Z38" s="7"/>
      <c r="AA38" s="7"/>
      <c r="AB38" s="7"/>
      <c r="AC38" s="7"/>
      <c r="AD38" s="7"/>
      <c r="AE38" s="7"/>
      <c r="AF38" s="7"/>
      <c r="AG38" s="7"/>
      <c r="AH38" s="7"/>
      <c r="AI38" s="7"/>
      <c r="AJ38" s="7"/>
      <c r="AK38" s="7"/>
      <c r="AL38" s="7"/>
    </row>
    <row r="39" spans="1:38" ht="12.75" customHeight="1" x14ac:dyDescent="0.3">
      <c r="A39" s="7"/>
      <c r="B39" s="33">
        <f t="shared" si="0"/>
        <v>31</v>
      </c>
      <c r="C39" s="136"/>
      <c r="D39" s="108"/>
      <c r="E39" s="108"/>
      <c r="F39" s="108"/>
      <c r="G39" s="109"/>
      <c r="H39" s="36" t="str">
        <f t="array" ref="H39">IF(C39="","",INDEX(Settings!$AA$9:$AA$44,MATCH(C39,Settings!$X$9:$X$44,0)))</f>
        <v/>
      </c>
      <c r="I39" s="36" t="str">
        <f t="array" ref="I39">IF(C39="","",INDEX(Settings!$AD$9:$AD$44,MATCH(C39,Settings!$X$9:$X$44,0)))</f>
        <v/>
      </c>
      <c r="J39" s="37"/>
      <c r="K39" s="35"/>
      <c r="L39" s="38" t="str">
        <f t="array" ref="L39">IF(K39="","",INDEX(Settings!$R$9:$R$12,MATCH(K39,Settings!$Q$9:$Q$12,0)))</f>
        <v/>
      </c>
      <c r="M39" s="39" t="str">
        <f>IF(L39="","",'Risk &amp; Cont'!$R$9)</f>
        <v/>
      </c>
      <c r="N39" s="40" t="str">
        <f t="shared" si="1"/>
        <v/>
      </c>
      <c r="O39" s="38" t="str">
        <f t="array" ref="O39">IF(C39="","",INDEX(Settings!$Z$9:$Z$44,MATCH(C39,Settings!$X$9:$X$44,0)))</f>
        <v/>
      </c>
      <c r="P39" s="36" t="str">
        <f t="shared" si="2"/>
        <v/>
      </c>
      <c r="Q39" s="13" t="str">
        <f t="shared" si="3"/>
        <v/>
      </c>
      <c r="R39" s="41" t="str">
        <f t="shared" si="4"/>
        <v/>
      </c>
      <c r="S39" s="7"/>
      <c r="T39" s="7"/>
      <c r="U39" s="7"/>
      <c r="V39" s="7"/>
      <c r="W39" s="7"/>
      <c r="X39" s="7"/>
      <c r="Y39" s="7"/>
      <c r="Z39" s="7"/>
      <c r="AA39" s="7"/>
      <c r="AB39" s="7"/>
      <c r="AC39" s="7"/>
      <c r="AD39" s="7"/>
      <c r="AE39" s="7"/>
      <c r="AF39" s="7"/>
      <c r="AG39" s="7"/>
      <c r="AH39" s="7"/>
      <c r="AI39" s="7"/>
      <c r="AJ39" s="7"/>
      <c r="AK39" s="7"/>
      <c r="AL39" s="7"/>
    </row>
    <row r="40" spans="1:38" ht="12.75" customHeight="1" x14ac:dyDescent="0.3">
      <c r="A40" s="7"/>
      <c r="B40" s="33">
        <f t="shared" si="0"/>
        <v>32</v>
      </c>
      <c r="C40" s="136"/>
      <c r="D40" s="108"/>
      <c r="E40" s="108"/>
      <c r="F40" s="108"/>
      <c r="G40" s="109"/>
      <c r="H40" s="36" t="str">
        <f t="array" ref="H40">IF(C40="","",INDEX(Settings!$AA$9:$AA$44,MATCH(C40,Settings!$X$9:$X$44,0)))</f>
        <v/>
      </c>
      <c r="I40" s="36" t="str">
        <f t="array" ref="I40">IF(C40="","",INDEX(Settings!$AD$9:$AD$44,MATCH(C40,Settings!$X$9:$X$44,0)))</f>
        <v/>
      </c>
      <c r="J40" s="37"/>
      <c r="K40" s="35"/>
      <c r="L40" s="38" t="str">
        <f t="array" ref="L40">IF(K40="","",INDEX(Settings!$R$9:$R$12,MATCH(K40,Settings!$Q$9:$Q$12,0)))</f>
        <v/>
      </c>
      <c r="M40" s="39" t="str">
        <f>IF(L40="","",'Risk &amp; Cont'!$R$9)</f>
        <v/>
      </c>
      <c r="N40" s="40" t="str">
        <f t="shared" si="1"/>
        <v/>
      </c>
      <c r="O40" s="38" t="str">
        <f t="array" ref="O40">IF(C40="","",INDEX(Settings!$Z$9:$Z$44,MATCH(C40,Settings!$X$9:$X$44,0)))</f>
        <v/>
      </c>
      <c r="P40" s="36" t="str">
        <f t="shared" si="2"/>
        <v/>
      </c>
      <c r="Q40" s="13" t="str">
        <f t="shared" si="3"/>
        <v/>
      </c>
      <c r="R40" s="41" t="str">
        <f t="shared" si="4"/>
        <v/>
      </c>
      <c r="S40" s="7"/>
      <c r="T40" s="7"/>
      <c r="U40" s="7"/>
      <c r="V40" s="7"/>
      <c r="W40" s="7"/>
      <c r="X40" s="7"/>
      <c r="Y40" s="7"/>
      <c r="Z40" s="7"/>
      <c r="AA40" s="7"/>
      <c r="AB40" s="7"/>
      <c r="AC40" s="7"/>
      <c r="AD40" s="7"/>
      <c r="AE40" s="7"/>
      <c r="AF40" s="7"/>
      <c r="AG40" s="7"/>
      <c r="AH40" s="7"/>
      <c r="AI40" s="7"/>
      <c r="AJ40" s="7"/>
      <c r="AK40" s="7"/>
      <c r="AL40" s="7"/>
    </row>
    <row r="41" spans="1:38" ht="12.75" customHeight="1" x14ac:dyDescent="0.3">
      <c r="A41" s="7"/>
      <c r="B41" s="33">
        <f t="shared" si="0"/>
        <v>33</v>
      </c>
      <c r="C41" s="136"/>
      <c r="D41" s="108"/>
      <c r="E41" s="108"/>
      <c r="F41" s="108"/>
      <c r="G41" s="109"/>
      <c r="H41" s="36" t="str">
        <f t="array" ref="H41">IF(C41="","",INDEX(Settings!$AA$9:$AA$44,MATCH(C41,Settings!$X$9:$X$44,0)))</f>
        <v/>
      </c>
      <c r="I41" s="36" t="str">
        <f t="array" ref="I41">IF(C41="","",INDEX(Settings!$AD$9:$AD$44,MATCH(C41,Settings!$X$9:$X$44,0)))</f>
        <v/>
      </c>
      <c r="J41" s="37"/>
      <c r="K41" s="35"/>
      <c r="L41" s="38" t="str">
        <f t="array" ref="L41">IF(K41="","",INDEX(Settings!$R$9:$R$12,MATCH(K41,Settings!$Q$9:$Q$12,0)))</f>
        <v/>
      </c>
      <c r="M41" s="39" t="str">
        <f>IF(L41="","",'Risk &amp; Cont'!$R$9)</f>
        <v/>
      </c>
      <c r="N41" s="40" t="str">
        <f t="shared" si="1"/>
        <v/>
      </c>
      <c r="O41" s="38" t="str">
        <f t="array" ref="O41">IF(C41="","",INDEX(Settings!$Z$9:$Z$44,MATCH(C41,Settings!$X$9:$X$44,0)))</f>
        <v/>
      </c>
      <c r="P41" s="36" t="str">
        <f t="shared" si="2"/>
        <v/>
      </c>
      <c r="Q41" s="13" t="str">
        <f t="shared" si="3"/>
        <v/>
      </c>
      <c r="R41" s="41" t="str">
        <f t="shared" si="4"/>
        <v/>
      </c>
      <c r="S41" s="7"/>
      <c r="T41" s="7"/>
      <c r="U41" s="7"/>
      <c r="V41" s="7"/>
      <c r="W41" s="7"/>
      <c r="X41" s="7"/>
      <c r="Y41" s="7"/>
      <c r="Z41" s="7"/>
      <c r="AA41" s="7"/>
      <c r="AB41" s="7"/>
      <c r="AC41" s="7"/>
      <c r="AD41" s="7"/>
      <c r="AE41" s="7"/>
      <c r="AF41" s="7"/>
      <c r="AG41" s="7"/>
      <c r="AH41" s="7"/>
      <c r="AI41" s="7"/>
      <c r="AJ41" s="7"/>
      <c r="AK41" s="7"/>
      <c r="AL41" s="7"/>
    </row>
    <row r="42" spans="1:38" ht="12.75" customHeight="1" x14ac:dyDescent="0.3">
      <c r="A42" s="7"/>
      <c r="B42" s="33">
        <f t="shared" si="0"/>
        <v>34</v>
      </c>
      <c r="C42" s="136"/>
      <c r="D42" s="108"/>
      <c r="E42" s="108"/>
      <c r="F42" s="108"/>
      <c r="G42" s="109"/>
      <c r="H42" s="36" t="str">
        <f t="array" ref="H42">IF(C42="","",INDEX(Settings!$AA$9:$AA$44,MATCH(C42,Settings!$X$9:$X$44,0)))</f>
        <v/>
      </c>
      <c r="I42" s="36" t="str">
        <f t="array" ref="I42">IF(C42="","",INDEX(Settings!$AD$9:$AD$44,MATCH(C42,Settings!$X$9:$X$44,0)))</f>
        <v/>
      </c>
      <c r="J42" s="37"/>
      <c r="K42" s="35"/>
      <c r="L42" s="38" t="str">
        <f t="array" ref="L42">IF(K42="","",INDEX(Settings!$R$9:$R$12,MATCH(K42,Settings!$Q$9:$Q$12,0)))</f>
        <v/>
      </c>
      <c r="M42" s="39" t="str">
        <f>IF(L42="","",'Risk &amp; Cont'!$R$9)</f>
        <v/>
      </c>
      <c r="N42" s="40" t="str">
        <f t="shared" si="1"/>
        <v/>
      </c>
      <c r="O42" s="38" t="str">
        <f t="array" ref="O42">IF(C42="","",INDEX(Settings!$Z$9:$Z$44,MATCH(C42,Settings!$X$9:$X$44,0)))</f>
        <v/>
      </c>
      <c r="P42" s="36" t="str">
        <f t="shared" si="2"/>
        <v/>
      </c>
      <c r="Q42" s="13" t="str">
        <f t="shared" si="3"/>
        <v/>
      </c>
      <c r="R42" s="41" t="str">
        <f t="shared" si="4"/>
        <v/>
      </c>
      <c r="S42" s="7"/>
      <c r="T42" s="7"/>
      <c r="U42" s="7"/>
      <c r="V42" s="7"/>
      <c r="W42" s="7"/>
      <c r="X42" s="7"/>
      <c r="Y42" s="7"/>
      <c r="Z42" s="7"/>
      <c r="AA42" s="7"/>
      <c r="AB42" s="7"/>
      <c r="AC42" s="7"/>
      <c r="AD42" s="7"/>
      <c r="AE42" s="7"/>
      <c r="AF42" s="7"/>
      <c r="AG42" s="7"/>
      <c r="AH42" s="7"/>
      <c r="AI42" s="7"/>
      <c r="AJ42" s="7"/>
      <c r="AK42" s="7"/>
      <c r="AL42" s="7"/>
    </row>
    <row r="43" spans="1:38" ht="12.75" customHeight="1" x14ac:dyDescent="0.3">
      <c r="A43" s="7"/>
      <c r="B43" s="33">
        <f t="shared" si="0"/>
        <v>35</v>
      </c>
      <c r="C43" s="136"/>
      <c r="D43" s="108"/>
      <c r="E43" s="108"/>
      <c r="F43" s="108"/>
      <c r="G43" s="109"/>
      <c r="H43" s="36" t="str">
        <f t="array" ref="H43">IF(C43="","",INDEX(Settings!$AA$9:$AA$44,MATCH(C43,Settings!$X$9:$X$44,0)))</f>
        <v/>
      </c>
      <c r="I43" s="36" t="str">
        <f t="array" ref="I43">IF(C43="","",INDEX(Settings!$AD$9:$AD$44,MATCH(C43,Settings!$X$9:$X$44,0)))</f>
        <v/>
      </c>
      <c r="J43" s="37"/>
      <c r="K43" s="35"/>
      <c r="L43" s="38" t="str">
        <f t="array" ref="L43">IF(K43="","",INDEX(Settings!$R$9:$R$12,MATCH(K43,Settings!$Q$9:$Q$12,0)))</f>
        <v/>
      </c>
      <c r="M43" s="39" t="str">
        <f>IF(L43="","",'Risk &amp; Cont'!$R$9)</f>
        <v/>
      </c>
      <c r="N43" s="40" t="str">
        <f t="shared" si="1"/>
        <v/>
      </c>
      <c r="O43" s="38" t="str">
        <f t="array" ref="O43">IF(C43="","",INDEX(Settings!$Z$9:$Z$44,MATCH(C43,Settings!$X$9:$X$44,0)))</f>
        <v/>
      </c>
      <c r="P43" s="36" t="str">
        <f t="shared" si="2"/>
        <v/>
      </c>
      <c r="Q43" s="13" t="str">
        <f t="shared" si="3"/>
        <v/>
      </c>
      <c r="R43" s="41" t="str">
        <f t="shared" si="4"/>
        <v/>
      </c>
      <c r="S43" s="7"/>
      <c r="T43" s="7"/>
      <c r="U43" s="7"/>
      <c r="V43" s="7"/>
      <c r="W43" s="7"/>
      <c r="X43" s="7"/>
      <c r="Y43" s="7"/>
      <c r="Z43" s="7"/>
      <c r="AA43" s="7"/>
      <c r="AB43" s="7"/>
      <c r="AC43" s="7"/>
      <c r="AD43" s="7"/>
      <c r="AE43" s="7"/>
      <c r="AF43" s="7"/>
      <c r="AG43" s="7"/>
      <c r="AH43" s="7"/>
      <c r="AI43" s="7"/>
      <c r="AJ43" s="7"/>
      <c r="AK43" s="7"/>
      <c r="AL43" s="7"/>
    </row>
    <row r="44" spans="1:38" ht="12.75" customHeight="1" x14ac:dyDescent="0.3">
      <c r="A44" s="7"/>
      <c r="B44" s="33">
        <f t="shared" si="0"/>
        <v>36</v>
      </c>
      <c r="C44" s="136"/>
      <c r="D44" s="108"/>
      <c r="E44" s="108"/>
      <c r="F44" s="108"/>
      <c r="G44" s="109"/>
      <c r="H44" s="36" t="str">
        <f t="array" ref="H44">IF(C44="","",INDEX(Settings!$AA$9:$AA$44,MATCH(C44,Settings!$X$9:$X$44,0)))</f>
        <v/>
      </c>
      <c r="I44" s="36" t="str">
        <f t="array" ref="I44">IF(C44="","",INDEX(Settings!$AD$9:$AD$44,MATCH(C44,Settings!$X$9:$X$44,0)))</f>
        <v/>
      </c>
      <c r="J44" s="37"/>
      <c r="K44" s="35"/>
      <c r="L44" s="38" t="str">
        <f t="array" ref="L44">IF(K44="","",INDEX(Settings!$R$9:$R$12,MATCH(K44,Settings!$Q$9:$Q$12,0)))</f>
        <v/>
      </c>
      <c r="M44" s="39" t="str">
        <f>IF(L44="","",'Risk &amp; Cont'!$R$9)</f>
        <v/>
      </c>
      <c r="N44" s="40" t="str">
        <f t="shared" si="1"/>
        <v/>
      </c>
      <c r="O44" s="38" t="str">
        <f t="array" ref="O44">IF(C44="","",INDEX(Settings!$Z$9:$Z$44,MATCH(C44,Settings!$X$9:$X$44,0)))</f>
        <v/>
      </c>
      <c r="P44" s="36" t="str">
        <f t="shared" si="2"/>
        <v/>
      </c>
      <c r="Q44" s="13" t="str">
        <f t="shared" si="3"/>
        <v/>
      </c>
      <c r="R44" s="41" t="str">
        <f t="shared" si="4"/>
        <v/>
      </c>
      <c r="S44" s="7"/>
      <c r="T44" s="7"/>
      <c r="U44" s="7"/>
      <c r="V44" s="7"/>
      <c r="W44" s="7"/>
      <c r="X44" s="7"/>
      <c r="Y44" s="7"/>
      <c r="Z44" s="7"/>
      <c r="AA44" s="7"/>
      <c r="AB44" s="7"/>
      <c r="AC44" s="7"/>
      <c r="AD44" s="7"/>
      <c r="AE44" s="7"/>
      <c r="AF44" s="7"/>
      <c r="AG44" s="7"/>
      <c r="AH44" s="7"/>
      <c r="AI44" s="7"/>
      <c r="AJ44" s="7"/>
      <c r="AK44" s="7"/>
      <c r="AL44" s="7"/>
    </row>
    <row r="45" spans="1:38" ht="12.75" customHeight="1" x14ac:dyDescent="0.3">
      <c r="A45" s="7"/>
      <c r="B45" s="33">
        <f t="shared" si="0"/>
        <v>37</v>
      </c>
      <c r="C45" s="136"/>
      <c r="D45" s="108"/>
      <c r="E45" s="108"/>
      <c r="F45" s="108"/>
      <c r="G45" s="109"/>
      <c r="H45" s="36" t="str">
        <f t="array" ref="H45">IF(C45="","",INDEX(Settings!$AA$9:$AA$44,MATCH(C45,Settings!$X$9:$X$44,0)))</f>
        <v/>
      </c>
      <c r="I45" s="36" t="str">
        <f t="array" ref="I45">IF(C45="","",INDEX(Settings!$AD$9:$AD$44,MATCH(C45,Settings!$X$9:$X$44,0)))</f>
        <v/>
      </c>
      <c r="J45" s="37"/>
      <c r="K45" s="35"/>
      <c r="L45" s="38" t="str">
        <f t="array" ref="L45">IF(K45="","",INDEX(Settings!$R$9:$R$12,MATCH(K45,Settings!$Q$9:$Q$12,0)))</f>
        <v/>
      </c>
      <c r="M45" s="39" t="str">
        <f>IF(L45="","",'Risk &amp; Cont'!$R$9)</f>
        <v/>
      </c>
      <c r="N45" s="40" t="str">
        <f t="shared" si="1"/>
        <v/>
      </c>
      <c r="O45" s="38" t="str">
        <f t="array" ref="O45">IF(C45="","",INDEX(Settings!$Z$9:$Z$44,MATCH(C45,Settings!$X$9:$X$44,0)))</f>
        <v/>
      </c>
      <c r="P45" s="36" t="str">
        <f t="shared" si="2"/>
        <v/>
      </c>
      <c r="Q45" s="13" t="str">
        <f t="shared" si="3"/>
        <v/>
      </c>
      <c r="R45" s="41" t="str">
        <f t="shared" si="4"/>
        <v/>
      </c>
      <c r="S45" s="7"/>
      <c r="T45" s="7"/>
      <c r="U45" s="7"/>
      <c r="V45" s="7"/>
      <c r="W45" s="7"/>
      <c r="X45" s="7"/>
      <c r="Y45" s="7"/>
      <c r="Z45" s="7"/>
      <c r="AA45" s="7"/>
      <c r="AB45" s="7"/>
      <c r="AC45" s="7"/>
      <c r="AD45" s="7"/>
      <c r="AE45" s="7"/>
      <c r="AF45" s="7"/>
      <c r="AG45" s="7"/>
      <c r="AH45" s="7"/>
      <c r="AI45" s="7"/>
      <c r="AJ45" s="7"/>
      <c r="AK45" s="7"/>
      <c r="AL45" s="7"/>
    </row>
    <row r="46" spans="1:38" ht="12.75" customHeight="1" x14ac:dyDescent="0.3">
      <c r="A46" s="7"/>
      <c r="B46" s="33">
        <f t="shared" si="0"/>
        <v>38</v>
      </c>
      <c r="C46" s="136"/>
      <c r="D46" s="108"/>
      <c r="E46" s="108"/>
      <c r="F46" s="108"/>
      <c r="G46" s="109"/>
      <c r="H46" s="36" t="str">
        <f t="array" ref="H46">IF(C46="","",INDEX(Settings!$AA$9:$AA$44,MATCH(C46,Settings!$X$9:$X$44,0)))</f>
        <v/>
      </c>
      <c r="I46" s="36" t="str">
        <f t="array" ref="I46">IF(C46="","",INDEX(Settings!$AD$9:$AD$44,MATCH(C46,Settings!$X$9:$X$44,0)))</f>
        <v/>
      </c>
      <c r="J46" s="37"/>
      <c r="K46" s="35"/>
      <c r="L46" s="38" t="str">
        <f t="array" ref="L46">IF(K46="","",INDEX(Settings!$R$9:$R$12,MATCH(K46,Settings!$Q$9:$Q$12,0)))</f>
        <v/>
      </c>
      <c r="M46" s="39" t="str">
        <f>IF(L46="","",'Risk &amp; Cont'!$R$9)</f>
        <v/>
      </c>
      <c r="N46" s="40" t="str">
        <f t="shared" si="1"/>
        <v/>
      </c>
      <c r="O46" s="38" t="str">
        <f t="array" ref="O46">IF(C46="","",INDEX(Settings!$Z$9:$Z$44,MATCH(C46,Settings!$X$9:$X$44,0)))</f>
        <v/>
      </c>
      <c r="P46" s="36" t="str">
        <f t="shared" si="2"/>
        <v/>
      </c>
      <c r="Q46" s="13" t="str">
        <f t="shared" si="3"/>
        <v/>
      </c>
      <c r="R46" s="41" t="str">
        <f t="shared" si="4"/>
        <v/>
      </c>
      <c r="S46" s="7"/>
      <c r="T46" s="7"/>
      <c r="U46" s="7"/>
      <c r="V46" s="7"/>
      <c r="W46" s="7"/>
      <c r="X46" s="7"/>
      <c r="Y46" s="7"/>
      <c r="Z46" s="7"/>
      <c r="AA46" s="7"/>
      <c r="AB46" s="7"/>
      <c r="AC46" s="7"/>
      <c r="AD46" s="7"/>
      <c r="AE46" s="7"/>
      <c r="AF46" s="7"/>
      <c r="AG46" s="7"/>
      <c r="AH46" s="7"/>
      <c r="AI46" s="7"/>
      <c r="AJ46" s="7"/>
      <c r="AK46" s="7"/>
      <c r="AL46" s="7"/>
    </row>
    <row r="47" spans="1:38" ht="12.75" customHeight="1" x14ac:dyDescent="0.3">
      <c r="A47" s="7"/>
      <c r="B47" s="33">
        <f t="shared" si="0"/>
        <v>39</v>
      </c>
      <c r="C47" s="136"/>
      <c r="D47" s="108"/>
      <c r="E47" s="108"/>
      <c r="F47" s="108"/>
      <c r="G47" s="109"/>
      <c r="H47" s="36" t="str">
        <f t="array" ref="H47">IF(C47="","",INDEX(Settings!$AA$9:$AA$44,MATCH(C47,Settings!$X$9:$X$44,0)))</f>
        <v/>
      </c>
      <c r="I47" s="36" t="str">
        <f t="array" ref="I47">IF(C47="","",INDEX(Settings!$AD$9:$AD$44,MATCH(C47,Settings!$X$9:$X$44,0)))</f>
        <v/>
      </c>
      <c r="J47" s="37"/>
      <c r="K47" s="35"/>
      <c r="L47" s="38" t="str">
        <f t="array" ref="L47">IF(K47="","",INDEX(Settings!$R$9:$R$12,MATCH(K47,Settings!$Q$9:$Q$12,0)))</f>
        <v/>
      </c>
      <c r="M47" s="39" t="str">
        <f>IF(L47="","",'Risk &amp; Cont'!$R$9)</f>
        <v/>
      </c>
      <c r="N47" s="40" t="str">
        <f t="shared" si="1"/>
        <v/>
      </c>
      <c r="O47" s="38" t="str">
        <f t="array" ref="O47">IF(C47="","",INDEX(Settings!$Z$9:$Z$44,MATCH(C47,Settings!$X$9:$X$44,0)))</f>
        <v/>
      </c>
      <c r="P47" s="36" t="str">
        <f t="shared" si="2"/>
        <v/>
      </c>
      <c r="Q47" s="13" t="str">
        <f t="shared" si="3"/>
        <v/>
      </c>
      <c r="R47" s="41" t="str">
        <f t="shared" si="4"/>
        <v/>
      </c>
      <c r="S47" s="7"/>
      <c r="T47" s="7"/>
      <c r="U47" s="7"/>
      <c r="V47" s="7"/>
      <c r="W47" s="7"/>
      <c r="X47" s="7"/>
      <c r="Y47" s="7"/>
      <c r="Z47" s="7"/>
      <c r="AA47" s="7"/>
      <c r="AB47" s="7"/>
      <c r="AC47" s="7"/>
      <c r="AD47" s="7"/>
      <c r="AE47" s="7"/>
      <c r="AF47" s="7"/>
      <c r="AG47" s="7"/>
      <c r="AH47" s="7"/>
      <c r="AI47" s="7"/>
      <c r="AJ47" s="7"/>
      <c r="AK47" s="7"/>
      <c r="AL47" s="7"/>
    </row>
    <row r="48" spans="1:38" ht="12.75" customHeight="1" x14ac:dyDescent="0.3">
      <c r="A48" s="7"/>
      <c r="B48" s="33">
        <f t="shared" si="0"/>
        <v>40</v>
      </c>
      <c r="C48" s="136"/>
      <c r="D48" s="108"/>
      <c r="E48" s="108"/>
      <c r="F48" s="108"/>
      <c r="G48" s="109"/>
      <c r="H48" s="36" t="str">
        <f t="array" ref="H48">IF(C48="","",INDEX(Settings!$AA$9:$AA$44,MATCH(C48,Settings!$X$9:$X$44,0)))</f>
        <v/>
      </c>
      <c r="I48" s="36" t="str">
        <f t="array" ref="I48">IF(C48="","",INDEX(Settings!$AD$9:$AD$44,MATCH(C48,Settings!$X$9:$X$44,0)))</f>
        <v/>
      </c>
      <c r="J48" s="37"/>
      <c r="K48" s="35"/>
      <c r="L48" s="38" t="str">
        <f t="array" ref="L48">IF(K48="","",INDEX(Settings!$R$9:$R$12,MATCH(K48,Settings!$Q$9:$Q$12,0)))</f>
        <v/>
      </c>
      <c r="M48" s="39" t="str">
        <f>IF(L48="","",'Risk &amp; Cont'!$R$9)</f>
        <v/>
      </c>
      <c r="N48" s="40" t="str">
        <f t="shared" si="1"/>
        <v/>
      </c>
      <c r="O48" s="38" t="str">
        <f t="array" ref="O48">IF(C48="","",INDEX(Settings!$Z$9:$Z$44,MATCH(C48,Settings!$X$9:$X$44,0)))</f>
        <v/>
      </c>
      <c r="P48" s="36" t="str">
        <f t="shared" si="2"/>
        <v/>
      </c>
      <c r="Q48" s="13" t="str">
        <f t="shared" si="3"/>
        <v/>
      </c>
      <c r="R48" s="41" t="str">
        <f t="shared" si="4"/>
        <v/>
      </c>
      <c r="S48" s="7"/>
      <c r="T48" s="7"/>
      <c r="U48" s="7"/>
      <c r="V48" s="7"/>
      <c r="W48" s="7"/>
      <c r="X48" s="7"/>
      <c r="Y48" s="7"/>
      <c r="Z48" s="7"/>
      <c r="AA48" s="7"/>
      <c r="AB48" s="7"/>
      <c r="AC48" s="7"/>
      <c r="AD48" s="7"/>
      <c r="AE48" s="7"/>
      <c r="AF48" s="7"/>
      <c r="AG48" s="7"/>
      <c r="AH48" s="7"/>
      <c r="AI48" s="7"/>
      <c r="AJ48" s="7"/>
      <c r="AK48" s="7"/>
      <c r="AL48" s="7"/>
    </row>
    <row r="49" spans="1:38" ht="12.75" customHeight="1" x14ac:dyDescent="0.3">
      <c r="A49" s="7"/>
      <c r="B49" s="33">
        <f t="shared" si="0"/>
        <v>41</v>
      </c>
      <c r="C49" s="136"/>
      <c r="D49" s="108"/>
      <c r="E49" s="108"/>
      <c r="F49" s="108"/>
      <c r="G49" s="109"/>
      <c r="H49" s="36" t="str">
        <f t="array" ref="H49">IF(C49="","",INDEX(Settings!$AA$9:$AA$44,MATCH(C49,Settings!$X$9:$X$44,0)))</f>
        <v/>
      </c>
      <c r="I49" s="36" t="str">
        <f t="array" ref="I49">IF(C49="","",INDEX(Settings!$AD$9:$AD$44,MATCH(C49,Settings!$X$9:$X$44,0)))</f>
        <v/>
      </c>
      <c r="J49" s="37"/>
      <c r="K49" s="35"/>
      <c r="L49" s="38" t="str">
        <f t="array" ref="L49">IF(K49="","",INDEX(Settings!$R$9:$R$12,MATCH(K49,Settings!$Q$9:$Q$12,0)))</f>
        <v/>
      </c>
      <c r="M49" s="39" t="str">
        <f>IF(L49="","",'Risk &amp; Cont'!$R$9)</f>
        <v/>
      </c>
      <c r="N49" s="40" t="str">
        <f t="shared" si="1"/>
        <v/>
      </c>
      <c r="O49" s="38" t="str">
        <f t="array" ref="O49">IF(C49="","",INDEX(Settings!$Z$9:$Z$44,MATCH(C49,Settings!$X$9:$X$44,0)))</f>
        <v/>
      </c>
      <c r="P49" s="36" t="str">
        <f t="shared" si="2"/>
        <v/>
      </c>
      <c r="Q49" s="13" t="str">
        <f t="shared" si="3"/>
        <v/>
      </c>
      <c r="R49" s="41" t="str">
        <f t="shared" si="4"/>
        <v/>
      </c>
      <c r="S49" s="7"/>
      <c r="T49" s="7"/>
      <c r="U49" s="7"/>
      <c r="V49" s="7"/>
      <c r="W49" s="7"/>
      <c r="X49" s="7"/>
      <c r="Y49" s="7"/>
      <c r="Z49" s="7"/>
      <c r="AA49" s="7"/>
      <c r="AB49" s="7"/>
      <c r="AC49" s="7"/>
      <c r="AD49" s="7"/>
      <c r="AE49" s="7"/>
      <c r="AF49" s="7"/>
      <c r="AG49" s="7"/>
      <c r="AH49" s="7"/>
      <c r="AI49" s="7"/>
      <c r="AJ49" s="7"/>
      <c r="AK49" s="7"/>
      <c r="AL49" s="7"/>
    </row>
    <row r="50" spans="1:38" ht="12.75" customHeight="1" x14ac:dyDescent="0.3">
      <c r="A50" s="7"/>
      <c r="B50" s="33">
        <f t="shared" si="0"/>
        <v>42</v>
      </c>
      <c r="C50" s="136"/>
      <c r="D50" s="108"/>
      <c r="E50" s="108"/>
      <c r="F50" s="108"/>
      <c r="G50" s="109"/>
      <c r="H50" s="36" t="str">
        <f t="array" ref="H50">IF(C50="","",INDEX(Settings!$AA$9:$AA$44,MATCH(C50,Settings!$X$9:$X$44,0)))</f>
        <v/>
      </c>
      <c r="I50" s="36" t="str">
        <f t="array" ref="I50">IF(C50="","",INDEX(Settings!$AD$9:$AD$44,MATCH(C50,Settings!$X$9:$X$44,0)))</f>
        <v/>
      </c>
      <c r="J50" s="37"/>
      <c r="K50" s="35"/>
      <c r="L50" s="38" t="str">
        <f t="array" ref="L50">IF(K50="","",INDEX(Settings!$R$9:$R$12,MATCH(K50,Settings!$Q$9:$Q$12,0)))</f>
        <v/>
      </c>
      <c r="M50" s="39" t="str">
        <f>IF(L50="","",'Risk &amp; Cont'!$R$9)</f>
        <v/>
      </c>
      <c r="N50" s="40" t="str">
        <f t="shared" si="1"/>
        <v/>
      </c>
      <c r="O50" s="38" t="str">
        <f t="array" ref="O50">IF(C50="","",INDEX(Settings!$Z$9:$Z$44,MATCH(C50,Settings!$X$9:$X$44,0)))</f>
        <v/>
      </c>
      <c r="P50" s="36" t="str">
        <f t="shared" si="2"/>
        <v/>
      </c>
      <c r="Q50" s="13" t="str">
        <f t="shared" si="3"/>
        <v/>
      </c>
      <c r="R50" s="41" t="str">
        <f t="shared" si="4"/>
        <v/>
      </c>
      <c r="S50" s="7"/>
      <c r="T50" s="7"/>
      <c r="U50" s="7"/>
      <c r="V50" s="7"/>
      <c r="W50" s="7"/>
      <c r="X50" s="7"/>
      <c r="Y50" s="7"/>
      <c r="Z50" s="7"/>
      <c r="AA50" s="7"/>
      <c r="AB50" s="7"/>
      <c r="AC50" s="7"/>
      <c r="AD50" s="7"/>
      <c r="AE50" s="7"/>
      <c r="AF50" s="7"/>
      <c r="AG50" s="7"/>
      <c r="AH50" s="7"/>
      <c r="AI50" s="7"/>
      <c r="AJ50" s="7"/>
      <c r="AK50" s="7"/>
      <c r="AL50" s="7"/>
    </row>
    <row r="51" spans="1:38" ht="12.75" customHeight="1" x14ac:dyDescent="0.3">
      <c r="A51" s="7"/>
      <c r="B51" s="33">
        <f t="shared" si="0"/>
        <v>43</v>
      </c>
      <c r="C51" s="136"/>
      <c r="D51" s="108"/>
      <c r="E51" s="108"/>
      <c r="F51" s="108"/>
      <c r="G51" s="109"/>
      <c r="H51" s="36" t="str">
        <f t="array" ref="H51">IF(C51="","",INDEX(Settings!$AA$9:$AA$44,MATCH(C51,Settings!$X$9:$X$44,0)))</f>
        <v/>
      </c>
      <c r="I51" s="36" t="str">
        <f t="array" ref="I51">IF(C51="","",INDEX(Settings!$AD$9:$AD$44,MATCH(C51,Settings!$X$9:$X$44,0)))</f>
        <v/>
      </c>
      <c r="J51" s="37"/>
      <c r="K51" s="35"/>
      <c r="L51" s="38" t="str">
        <f t="array" ref="L51">IF(K51="","",INDEX(Settings!$R$9:$R$12,MATCH(K51,Settings!$Q$9:$Q$12,0)))</f>
        <v/>
      </c>
      <c r="M51" s="39" t="str">
        <f>IF(L51="","",'Risk &amp; Cont'!$R$9)</f>
        <v/>
      </c>
      <c r="N51" s="40" t="str">
        <f t="shared" si="1"/>
        <v/>
      </c>
      <c r="O51" s="38" t="str">
        <f t="array" ref="O51">IF(C51="","",INDEX(Settings!$Z$9:$Z$44,MATCH(C51,Settings!$X$9:$X$44,0)))</f>
        <v/>
      </c>
      <c r="P51" s="36" t="str">
        <f t="shared" si="2"/>
        <v/>
      </c>
      <c r="Q51" s="13" t="str">
        <f t="shared" si="3"/>
        <v/>
      </c>
      <c r="R51" s="41" t="str">
        <f t="shared" si="4"/>
        <v/>
      </c>
      <c r="S51" s="7"/>
      <c r="T51" s="7"/>
      <c r="U51" s="7"/>
      <c r="V51" s="7"/>
      <c r="W51" s="7"/>
      <c r="X51" s="7"/>
      <c r="Y51" s="7"/>
      <c r="Z51" s="7"/>
      <c r="AA51" s="7"/>
      <c r="AB51" s="7"/>
      <c r="AC51" s="7"/>
      <c r="AD51" s="7"/>
      <c r="AE51" s="7"/>
      <c r="AF51" s="7"/>
      <c r="AG51" s="7"/>
      <c r="AH51" s="7"/>
      <c r="AI51" s="7"/>
      <c r="AJ51" s="7"/>
      <c r="AK51" s="7"/>
      <c r="AL51" s="7"/>
    </row>
    <row r="52" spans="1:38" ht="12.75" customHeight="1" x14ac:dyDescent="0.3">
      <c r="A52" s="7"/>
      <c r="B52" s="33">
        <f t="shared" si="0"/>
        <v>44</v>
      </c>
      <c r="C52" s="136"/>
      <c r="D52" s="108"/>
      <c r="E52" s="108"/>
      <c r="F52" s="108"/>
      <c r="G52" s="109"/>
      <c r="H52" s="36" t="str">
        <f t="array" ref="H52">IF(C52="","",INDEX(Settings!$AA$9:$AA$44,MATCH(C52,Settings!$X$9:$X$44,0)))</f>
        <v/>
      </c>
      <c r="I52" s="36" t="str">
        <f t="array" ref="I52">IF(C52="","",INDEX(Settings!$AD$9:$AD$44,MATCH(C52,Settings!$X$9:$X$44,0)))</f>
        <v/>
      </c>
      <c r="J52" s="37"/>
      <c r="K52" s="35"/>
      <c r="L52" s="38" t="str">
        <f t="array" ref="L52">IF(K52="","",INDEX(Settings!$R$9:$R$12,MATCH(K52,Settings!$Q$9:$Q$12,0)))</f>
        <v/>
      </c>
      <c r="M52" s="39" t="str">
        <f>IF(L52="","",'Risk &amp; Cont'!$R$9)</f>
        <v/>
      </c>
      <c r="N52" s="40" t="str">
        <f t="shared" si="1"/>
        <v/>
      </c>
      <c r="O52" s="38" t="str">
        <f t="array" ref="O52">IF(C52="","",INDEX(Settings!$Z$9:$Z$44,MATCH(C52,Settings!$X$9:$X$44,0)))</f>
        <v/>
      </c>
      <c r="P52" s="36" t="str">
        <f t="shared" si="2"/>
        <v/>
      </c>
      <c r="Q52" s="13" t="str">
        <f t="shared" si="3"/>
        <v/>
      </c>
      <c r="R52" s="41" t="str">
        <f t="shared" si="4"/>
        <v/>
      </c>
      <c r="S52" s="7"/>
      <c r="T52" s="7"/>
      <c r="U52" s="7"/>
      <c r="V52" s="7"/>
      <c r="W52" s="7"/>
      <c r="X52" s="7"/>
      <c r="Y52" s="7"/>
      <c r="Z52" s="7"/>
      <c r="AA52" s="7"/>
      <c r="AB52" s="7"/>
      <c r="AC52" s="7"/>
      <c r="AD52" s="7"/>
      <c r="AE52" s="7"/>
      <c r="AF52" s="7"/>
      <c r="AG52" s="7"/>
      <c r="AH52" s="7"/>
      <c r="AI52" s="7"/>
      <c r="AJ52" s="7"/>
      <c r="AK52" s="7"/>
      <c r="AL52" s="7"/>
    </row>
    <row r="53" spans="1:38" ht="12.75" customHeight="1" x14ac:dyDescent="0.3">
      <c r="A53" s="7"/>
      <c r="B53" s="33">
        <f t="shared" si="0"/>
        <v>45</v>
      </c>
      <c r="C53" s="136"/>
      <c r="D53" s="108"/>
      <c r="E53" s="108"/>
      <c r="F53" s="108"/>
      <c r="G53" s="109"/>
      <c r="H53" s="36" t="str">
        <f t="array" ref="H53">IF(C53="","",INDEX(Settings!$AA$9:$AA$44,MATCH(C53,Settings!$X$9:$X$44,0)))</f>
        <v/>
      </c>
      <c r="I53" s="36" t="str">
        <f t="array" ref="I53">IF(C53="","",INDEX(Settings!$AD$9:$AD$44,MATCH(C53,Settings!$X$9:$X$44,0)))</f>
        <v/>
      </c>
      <c r="J53" s="37"/>
      <c r="K53" s="35"/>
      <c r="L53" s="38" t="str">
        <f t="array" ref="L53">IF(K53="","",INDEX(Settings!$R$9:$R$12,MATCH(K53,Settings!$Q$9:$Q$12,0)))</f>
        <v/>
      </c>
      <c r="M53" s="39" t="str">
        <f>IF(L53="","",'Risk &amp; Cont'!$R$9)</f>
        <v/>
      </c>
      <c r="N53" s="40" t="str">
        <f t="shared" si="1"/>
        <v/>
      </c>
      <c r="O53" s="38" t="str">
        <f t="array" ref="O53">IF(C53="","",INDEX(Settings!$Z$9:$Z$44,MATCH(C53,Settings!$X$9:$X$44,0)))</f>
        <v/>
      </c>
      <c r="P53" s="36" t="str">
        <f t="shared" si="2"/>
        <v/>
      </c>
      <c r="Q53" s="13" t="str">
        <f t="shared" si="3"/>
        <v/>
      </c>
      <c r="R53" s="41" t="str">
        <f t="shared" si="4"/>
        <v/>
      </c>
      <c r="S53" s="7"/>
      <c r="T53" s="7"/>
      <c r="U53" s="7"/>
      <c r="V53" s="7"/>
      <c r="W53" s="7"/>
      <c r="X53" s="7"/>
      <c r="Y53" s="7"/>
      <c r="Z53" s="7"/>
      <c r="AA53" s="7"/>
      <c r="AB53" s="7"/>
      <c r="AC53" s="7"/>
      <c r="AD53" s="7"/>
      <c r="AE53" s="7"/>
      <c r="AF53" s="7"/>
      <c r="AG53" s="7"/>
      <c r="AH53" s="7"/>
      <c r="AI53" s="7"/>
      <c r="AJ53" s="7"/>
      <c r="AK53" s="7"/>
      <c r="AL53" s="7"/>
    </row>
    <row r="54" spans="1:38" ht="12.75" customHeight="1" x14ac:dyDescent="0.3">
      <c r="A54" s="7"/>
      <c r="B54" s="33">
        <f t="shared" si="0"/>
        <v>46</v>
      </c>
      <c r="C54" s="136"/>
      <c r="D54" s="108"/>
      <c r="E54" s="108"/>
      <c r="F54" s="108"/>
      <c r="G54" s="109"/>
      <c r="H54" s="36" t="str">
        <f t="array" ref="H54">IF(C54="","",INDEX(Settings!$AA$9:$AA$44,MATCH(C54,Settings!$X$9:$X$44,0)))</f>
        <v/>
      </c>
      <c r="I54" s="36" t="str">
        <f t="array" ref="I54">IF(C54="","",INDEX(Settings!$AD$9:$AD$44,MATCH(C54,Settings!$X$9:$X$44,0)))</f>
        <v/>
      </c>
      <c r="J54" s="37"/>
      <c r="K54" s="35"/>
      <c r="L54" s="38" t="str">
        <f t="array" ref="L54">IF(K54="","",INDEX(Settings!$R$9:$R$12,MATCH(K54,Settings!$Q$9:$Q$12,0)))</f>
        <v/>
      </c>
      <c r="M54" s="39" t="str">
        <f>IF(L54="","",'Risk &amp; Cont'!$R$9)</f>
        <v/>
      </c>
      <c r="N54" s="40" t="str">
        <f t="shared" si="1"/>
        <v/>
      </c>
      <c r="O54" s="38" t="str">
        <f t="array" ref="O54">IF(C54="","",INDEX(Settings!$Z$9:$Z$44,MATCH(C54,Settings!$X$9:$X$44,0)))</f>
        <v/>
      </c>
      <c r="P54" s="36" t="str">
        <f t="shared" si="2"/>
        <v/>
      </c>
      <c r="Q54" s="13" t="str">
        <f t="shared" si="3"/>
        <v/>
      </c>
      <c r="R54" s="41" t="str">
        <f t="shared" si="4"/>
        <v/>
      </c>
      <c r="S54" s="7"/>
      <c r="T54" s="7"/>
      <c r="U54" s="7"/>
      <c r="V54" s="7"/>
      <c r="W54" s="7"/>
      <c r="X54" s="7"/>
      <c r="Y54" s="7"/>
      <c r="Z54" s="7"/>
      <c r="AA54" s="7"/>
      <c r="AB54" s="7"/>
      <c r="AC54" s="7"/>
      <c r="AD54" s="7"/>
      <c r="AE54" s="7"/>
      <c r="AF54" s="7"/>
      <c r="AG54" s="7"/>
      <c r="AH54" s="7"/>
      <c r="AI54" s="7"/>
      <c r="AJ54" s="7"/>
      <c r="AK54" s="7"/>
      <c r="AL54" s="7"/>
    </row>
    <row r="55" spans="1:38" ht="12.75" customHeight="1" x14ac:dyDescent="0.3">
      <c r="A55" s="7"/>
      <c r="B55" s="33">
        <f t="shared" si="0"/>
        <v>47</v>
      </c>
      <c r="C55" s="136"/>
      <c r="D55" s="108"/>
      <c r="E55" s="108"/>
      <c r="F55" s="108"/>
      <c r="G55" s="109"/>
      <c r="H55" s="36" t="str">
        <f t="array" ref="H55">IF(C55="","",INDEX(Settings!$AA$9:$AA$44,MATCH(C55,Settings!$X$9:$X$44,0)))</f>
        <v/>
      </c>
      <c r="I55" s="36" t="str">
        <f t="array" ref="I55">IF(C55="","",INDEX(Settings!$AD$9:$AD$44,MATCH(C55,Settings!$X$9:$X$44,0)))</f>
        <v/>
      </c>
      <c r="J55" s="37"/>
      <c r="K55" s="35"/>
      <c r="L55" s="38" t="str">
        <f t="array" ref="L55">IF(K55="","",INDEX(Settings!$R$9:$R$12,MATCH(K55,Settings!$Q$9:$Q$12,0)))</f>
        <v/>
      </c>
      <c r="M55" s="39" t="str">
        <f>IF(L55="","",'Risk &amp; Cont'!$R$9)</f>
        <v/>
      </c>
      <c r="N55" s="40" t="str">
        <f t="shared" si="1"/>
        <v/>
      </c>
      <c r="O55" s="38" t="str">
        <f t="array" ref="O55">IF(C55="","",INDEX(Settings!$Z$9:$Z$44,MATCH(C55,Settings!$X$9:$X$44,0)))</f>
        <v/>
      </c>
      <c r="P55" s="36" t="str">
        <f t="shared" si="2"/>
        <v/>
      </c>
      <c r="Q55" s="13" t="str">
        <f t="shared" si="3"/>
        <v/>
      </c>
      <c r="R55" s="41" t="str">
        <f t="shared" si="4"/>
        <v/>
      </c>
      <c r="S55" s="7"/>
      <c r="T55" s="7"/>
      <c r="U55" s="7"/>
      <c r="V55" s="7"/>
      <c r="W55" s="7"/>
      <c r="X55" s="7"/>
      <c r="Y55" s="7"/>
      <c r="Z55" s="7"/>
      <c r="AA55" s="7"/>
      <c r="AB55" s="7"/>
      <c r="AC55" s="7"/>
      <c r="AD55" s="7"/>
      <c r="AE55" s="7"/>
      <c r="AF55" s="7"/>
      <c r="AG55" s="7"/>
      <c r="AH55" s="7"/>
      <c r="AI55" s="7"/>
      <c r="AJ55" s="7"/>
      <c r="AK55" s="7"/>
      <c r="AL55" s="7"/>
    </row>
    <row r="56" spans="1:38" ht="12.75" customHeight="1" x14ac:dyDescent="0.3">
      <c r="A56" s="7"/>
      <c r="B56" s="33">
        <f t="shared" si="0"/>
        <v>48</v>
      </c>
      <c r="C56" s="136"/>
      <c r="D56" s="108"/>
      <c r="E56" s="108"/>
      <c r="F56" s="108"/>
      <c r="G56" s="109"/>
      <c r="H56" s="36" t="str">
        <f t="array" ref="H56">IF(C56="","",INDEX(Settings!$AA$9:$AA$44,MATCH(C56,Settings!$X$9:$X$44,0)))</f>
        <v/>
      </c>
      <c r="I56" s="36" t="str">
        <f t="array" ref="I56">IF(C56="","",INDEX(Settings!$AD$9:$AD$44,MATCH(C56,Settings!$X$9:$X$44,0)))</f>
        <v/>
      </c>
      <c r="J56" s="37"/>
      <c r="K56" s="35"/>
      <c r="L56" s="38" t="str">
        <f t="array" ref="L56">IF(K56="","",INDEX(Settings!$R$9:$R$12,MATCH(K56,Settings!$Q$9:$Q$12,0)))</f>
        <v/>
      </c>
      <c r="M56" s="39" t="str">
        <f>IF(L56="","",'Risk &amp; Cont'!$R$9)</f>
        <v/>
      </c>
      <c r="N56" s="40" t="str">
        <f t="shared" si="1"/>
        <v/>
      </c>
      <c r="O56" s="38" t="str">
        <f t="array" ref="O56">IF(C56="","",INDEX(Settings!$Z$9:$Z$44,MATCH(C56,Settings!$X$9:$X$44,0)))</f>
        <v/>
      </c>
      <c r="P56" s="36" t="str">
        <f t="shared" si="2"/>
        <v/>
      </c>
      <c r="Q56" s="13" t="str">
        <f t="shared" si="3"/>
        <v/>
      </c>
      <c r="R56" s="41" t="str">
        <f t="shared" si="4"/>
        <v/>
      </c>
      <c r="S56" s="7"/>
      <c r="T56" s="7"/>
      <c r="U56" s="7"/>
      <c r="V56" s="7"/>
      <c r="W56" s="7"/>
      <c r="X56" s="7"/>
      <c r="Y56" s="7"/>
      <c r="Z56" s="7"/>
      <c r="AA56" s="7"/>
      <c r="AB56" s="7"/>
      <c r="AC56" s="7"/>
      <c r="AD56" s="7"/>
      <c r="AE56" s="7"/>
      <c r="AF56" s="7"/>
      <c r="AG56" s="7"/>
      <c r="AH56" s="7"/>
      <c r="AI56" s="7"/>
      <c r="AJ56" s="7"/>
      <c r="AK56" s="7"/>
      <c r="AL56" s="7"/>
    </row>
    <row r="57" spans="1:38" ht="12.75" customHeight="1" x14ac:dyDescent="0.3">
      <c r="A57" s="7"/>
      <c r="B57" s="33">
        <f t="shared" si="0"/>
        <v>49</v>
      </c>
      <c r="C57" s="136"/>
      <c r="D57" s="108"/>
      <c r="E57" s="108"/>
      <c r="F57" s="108"/>
      <c r="G57" s="109"/>
      <c r="H57" s="36" t="str">
        <f t="array" ref="H57">IF(C57="","",INDEX(Settings!$AA$9:$AA$44,MATCH(C57,Settings!$X$9:$X$44,0)))</f>
        <v/>
      </c>
      <c r="I57" s="36" t="str">
        <f t="array" ref="I57">IF(C57="","",INDEX(Settings!$AD$9:$AD$44,MATCH(C57,Settings!$X$9:$X$44,0)))</f>
        <v/>
      </c>
      <c r="J57" s="37"/>
      <c r="K57" s="35"/>
      <c r="L57" s="38" t="str">
        <f t="array" ref="L57">IF(K57="","",INDEX(Settings!$R$9:$R$12,MATCH(K57,Settings!$Q$9:$Q$12,0)))</f>
        <v/>
      </c>
      <c r="M57" s="39" t="str">
        <f>IF(L57="","",'Risk &amp; Cont'!$R$9)</f>
        <v/>
      </c>
      <c r="N57" s="40" t="str">
        <f t="shared" si="1"/>
        <v/>
      </c>
      <c r="O57" s="38" t="str">
        <f t="array" ref="O57">IF(C57="","",INDEX(Settings!$Z$9:$Z$44,MATCH(C57,Settings!$X$9:$X$44,0)))</f>
        <v/>
      </c>
      <c r="P57" s="36" t="str">
        <f t="shared" si="2"/>
        <v/>
      </c>
      <c r="Q57" s="13" t="str">
        <f t="shared" si="3"/>
        <v/>
      </c>
      <c r="R57" s="41" t="str">
        <f t="shared" si="4"/>
        <v/>
      </c>
      <c r="S57" s="7"/>
      <c r="T57" s="7"/>
      <c r="U57" s="7"/>
      <c r="V57" s="7"/>
      <c r="W57" s="7"/>
      <c r="X57" s="7"/>
      <c r="Y57" s="7"/>
      <c r="Z57" s="7"/>
      <c r="AA57" s="7"/>
      <c r="AB57" s="7"/>
      <c r="AC57" s="7"/>
      <c r="AD57" s="7"/>
      <c r="AE57" s="7"/>
      <c r="AF57" s="7"/>
      <c r="AG57" s="7"/>
      <c r="AH57" s="7"/>
      <c r="AI57" s="7"/>
      <c r="AJ57" s="7"/>
      <c r="AK57" s="7"/>
      <c r="AL57" s="7"/>
    </row>
    <row r="58" spans="1:38" ht="12.75" customHeight="1" x14ac:dyDescent="0.3">
      <c r="A58" s="7"/>
      <c r="B58" s="33">
        <f t="shared" si="0"/>
        <v>50</v>
      </c>
      <c r="C58" s="136"/>
      <c r="D58" s="108"/>
      <c r="E58" s="108"/>
      <c r="F58" s="108"/>
      <c r="G58" s="109"/>
      <c r="H58" s="36" t="str">
        <f t="array" ref="H58">IF(C58="","",INDEX(Settings!$AA$9:$AA$44,MATCH(C58,Settings!$X$9:$X$44,0)))</f>
        <v/>
      </c>
      <c r="I58" s="36" t="str">
        <f t="array" ref="I58">IF(C58="","",INDEX(Settings!$AD$9:$AD$44,MATCH(C58,Settings!$X$9:$X$44,0)))</f>
        <v/>
      </c>
      <c r="J58" s="37"/>
      <c r="K58" s="35"/>
      <c r="L58" s="38" t="str">
        <f t="array" ref="L58">IF(K58="","",INDEX(Settings!$R$9:$R$12,MATCH(K58,Settings!$Q$9:$Q$12,0)))</f>
        <v/>
      </c>
      <c r="M58" s="39" t="str">
        <f>IF(L58="","",'Risk &amp; Cont'!$R$9)</f>
        <v/>
      </c>
      <c r="N58" s="40" t="str">
        <f t="shared" si="1"/>
        <v/>
      </c>
      <c r="O58" s="38" t="str">
        <f t="array" ref="O58">IF(C58="","",INDEX(Settings!$Z$9:$Z$44,MATCH(C58,Settings!$X$9:$X$44,0)))</f>
        <v/>
      </c>
      <c r="P58" s="36" t="str">
        <f t="shared" si="2"/>
        <v/>
      </c>
      <c r="Q58" s="13" t="str">
        <f t="shared" si="3"/>
        <v/>
      </c>
      <c r="R58" s="41" t="str">
        <f t="shared" si="4"/>
        <v/>
      </c>
      <c r="S58" s="7"/>
      <c r="T58" s="7"/>
      <c r="U58" s="7"/>
      <c r="V58" s="7"/>
      <c r="W58" s="7"/>
      <c r="X58" s="7"/>
      <c r="Y58" s="7"/>
      <c r="Z58" s="7"/>
      <c r="AA58" s="7"/>
      <c r="AB58" s="7"/>
      <c r="AC58" s="7"/>
      <c r="AD58" s="7"/>
      <c r="AE58" s="7"/>
      <c r="AF58" s="7"/>
      <c r="AG58" s="7"/>
      <c r="AH58" s="7"/>
      <c r="AI58" s="7"/>
      <c r="AJ58" s="7"/>
      <c r="AK58" s="7"/>
      <c r="AL58" s="7"/>
    </row>
    <row r="59" spans="1:38" ht="12.75" customHeight="1" x14ac:dyDescent="0.3">
      <c r="A59" s="7"/>
      <c r="B59" s="33">
        <f t="shared" si="0"/>
        <v>51</v>
      </c>
      <c r="C59" s="136"/>
      <c r="D59" s="108"/>
      <c r="E59" s="108"/>
      <c r="F59" s="108"/>
      <c r="G59" s="109"/>
      <c r="H59" s="36" t="str">
        <f t="array" ref="H59">IF(C59="","",INDEX(Settings!$AA$9:$AA$44,MATCH(C59,Settings!$X$9:$X$44,0)))</f>
        <v/>
      </c>
      <c r="I59" s="36" t="str">
        <f t="array" ref="I59">IF(C59="","",INDEX(Settings!$AD$9:$AD$44,MATCH(C59,Settings!$X$9:$X$44,0)))</f>
        <v/>
      </c>
      <c r="J59" s="37"/>
      <c r="K59" s="35"/>
      <c r="L59" s="38" t="str">
        <f t="array" ref="L59">IF(K59="","",INDEX(Settings!$R$9:$R$12,MATCH(K59,Settings!$Q$9:$Q$12,0)))</f>
        <v/>
      </c>
      <c r="M59" s="39" t="str">
        <f>IF(L59="","",'Risk &amp; Cont'!$R$9)</f>
        <v/>
      </c>
      <c r="N59" s="40" t="str">
        <f t="shared" si="1"/>
        <v/>
      </c>
      <c r="O59" s="38" t="str">
        <f t="array" ref="O59">IF(C59="","",INDEX(Settings!$Z$9:$Z$44,MATCH(C59,Settings!$X$9:$X$44,0)))</f>
        <v/>
      </c>
      <c r="P59" s="36" t="str">
        <f t="shared" si="2"/>
        <v/>
      </c>
      <c r="Q59" s="13" t="str">
        <f t="shared" si="3"/>
        <v/>
      </c>
      <c r="R59" s="41" t="str">
        <f t="shared" si="4"/>
        <v/>
      </c>
      <c r="S59" s="7"/>
      <c r="T59" s="7"/>
      <c r="U59" s="7"/>
      <c r="V59" s="7"/>
      <c r="W59" s="7"/>
      <c r="X59" s="7"/>
      <c r="Y59" s="7"/>
      <c r="Z59" s="7"/>
      <c r="AA59" s="7"/>
      <c r="AB59" s="7"/>
      <c r="AC59" s="7"/>
      <c r="AD59" s="7"/>
      <c r="AE59" s="7"/>
      <c r="AF59" s="7"/>
      <c r="AG59" s="7"/>
      <c r="AH59" s="7"/>
      <c r="AI59" s="7"/>
      <c r="AJ59" s="7"/>
      <c r="AK59" s="7"/>
      <c r="AL59" s="7"/>
    </row>
    <row r="60" spans="1:38" ht="12.75" customHeight="1" x14ac:dyDescent="0.3">
      <c r="A60" s="7"/>
      <c r="B60" s="33">
        <f t="shared" si="0"/>
        <v>52</v>
      </c>
      <c r="C60" s="136"/>
      <c r="D60" s="108"/>
      <c r="E60" s="108"/>
      <c r="F60" s="108"/>
      <c r="G60" s="109"/>
      <c r="H60" s="36" t="str">
        <f t="array" ref="H60">IF(C60="","",INDEX(Settings!$AA$9:$AA$44,MATCH(C60,Settings!$X$9:$X$44,0)))</f>
        <v/>
      </c>
      <c r="I60" s="36" t="str">
        <f t="array" ref="I60">IF(C60="","",INDEX(Settings!$AD$9:$AD$44,MATCH(C60,Settings!$X$9:$X$44,0)))</f>
        <v/>
      </c>
      <c r="J60" s="37"/>
      <c r="K60" s="35"/>
      <c r="L60" s="38" t="str">
        <f t="array" ref="L60">IF(K60="","",INDEX(Settings!$R$9:$R$12,MATCH(K60,Settings!$Q$9:$Q$12,0)))</f>
        <v/>
      </c>
      <c r="M60" s="39" t="str">
        <f>IF(L60="","",'Risk &amp; Cont'!$R$9)</f>
        <v/>
      </c>
      <c r="N60" s="40" t="str">
        <f t="shared" si="1"/>
        <v/>
      </c>
      <c r="O60" s="38" t="str">
        <f t="array" ref="O60">IF(C60="","",INDEX(Settings!$Z$9:$Z$44,MATCH(C60,Settings!$X$9:$X$44,0)))</f>
        <v/>
      </c>
      <c r="P60" s="36" t="str">
        <f t="shared" si="2"/>
        <v/>
      </c>
      <c r="Q60" s="13" t="str">
        <f t="shared" si="3"/>
        <v/>
      </c>
      <c r="R60" s="41" t="str">
        <f t="shared" si="4"/>
        <v/>
      </c>
      <c r="S60" s="7"/>
      <c r="T60" s="7"/>
      <c r="U60" s="7"/>
      <c r="V60" s="7"/>
      <c r="W60" s="7"/>
      <c r="X60" s="7"/>
      <c r="Y60" s="7"/>
      <c r="Z60" s="7"/>
      <c r="AA60" s="7"/>
      <c r="AB60" s="7"/>
      <c r="AC60" s="7"/>
      <c r="AD60" s="7"/>
      <c r="AE60" s="7"/>
      <c r="AF60" s="7"/>
      <c r="AG60" s="7"/>
      <c r="AH60" s="7"/>
      <c r="AI60" s="7"/>
      <c r="AJ60" s="7"/>
      <c r="AK60" s="7"/>
      <c r="AL60" s="7"/>
    </row>
    <row r="61" spans="1:38" ht="12.75" customHeight="1" x14ac:dyDescent="0.3">
      <c r="A61" s="7"/>
      <c r="B61" s="33">
        <f t="shared" si="0"/>
        <v>53</v>
      </c>
      <c r="C61" s="136"/>
      <c r="D61" s="108"/>
      <c r="E61" s="108"/>
      <c r="F61" s="108"/>
      <c r="G61" s="109"/>
      <c r="H61" s="36" t="str">
        <f t="array" ref="H61">IF(C61="","",INDEX(Settings!$AA$9:$AA$44,MATCH(C61,Settings!$X$9:$X$44,0)))</f>
        <v/>
      </c>
      <c r="I61" s="36" t="str">
        <f t="array" ref="I61">IF(C61="","",INDEX(Settings!$AD$9:$AD$44,MATCH(C61,Settings!$X$9:$X$44,0)))</f>
        <v/>
      </c>
      <c r="J61" s="37"/>
      <c r="K61" s="35"/>
      <c r="L61" s="38" t="str">
        <f t="array" ref="L61">IF(K61="","",INDEX(Settings!$R$9:$R$12,MATCH(K61,Settings!$Q$9:$Q$12,0)))</f>
        <v/>
      </c>
      <c r="M61" s="39" t="str">
        <f>IF(L61="","",'Risk &amp; Cont'!$R$9)</f>
        <v/>
      </c>
      <c r="N61" s="40" t="str">
        <f t="shared" si="1"/>
        <v/>
      </c>
      <c r="O61" s="38" t="str">
        <f t="array" ref="O61">IF(C61="","",INDEX(Settings!$Z$9:$Z$44,MATCH(C61,Settings!$X$9:$X$44,0)))</f>
        <v/>
      </c>
      <c r="P61" s="36" t="str">
        <f t="shared" si="2"/>
        <v/>
      </c>
      <c r="Q61" s="13" t="str">
        <f t="shared" si="3"/>
        <v/>
      </c>
      <c r="R61" s="41" t="str">
        <f t="shared" si="4"/>
        <v/>
      </c>
      <c r="S61" s="7"/>
      <c r="T61" s="7"/>
      <c r="U61" s="7"/>
      <c r="V61" s="7"/>
      <c r="W61" s="7"/>
      <c r="X61" s="7"/>
      <c r="Y61" s="7"/>
      <c r="Z61" s="7"/>
      <c r="AA61" s="7"/>
      <c r="AB61" s="7"/>
      <c r="AC61" s="7"/>
      <c r="AD61" s="7"/>
      <c r="AE61" s="7"/>
      <c r="AF61" s="7"/>
      <c r="AG61" s="7"/>
      <c r="AH61" s="7"/>
      <c r="AI61" s="7"/>
      <c r="AJ61" s="7"/>
      <c r="AK61" s="7"/>
      <c r="AL61" s="7"/>
    </row>
    <row r="62" spans="1:38" ht="12.75" customHeight="1" x14ac:dyDescent="0.3">
      <c r="A62" s="7"/>
      <c r="B62" s="33">
        <f t="shared" si="0"/>
        <v>54</v>
      </c>
      <c r="C62" s="136"/>
      <c r="D62" s="108"/>
      <c r="E62" s="108"/>
      <c r="F62" s="108"/>
      <c r="G62" s="109"/>
      <c r="H62" s="36" t="str">
        <f t="array" ref="H62">IF(C62="","",INDEX(Settings!$AA$9:$AA$44,MATCH(C62,Settings!$X$9:$X$44,0)))</f>
        <v/>
      </c>
      <c r="I62" s="36" t="str">
        <f t="array" ref="I62">IF(C62="","",INDEX(Settings!$AD$9:$AD$44,MATCH(C62,Settings!$X$9:$X$44,0)))</f>
        <v/>
      </c>
      <c r="J62" s="37"/>
      <c r="K62" s="35"/>
      <c r="L62" s="38" t="str">
        <f t="array" ref="L62">IF(K62="","",INDEX(Settings!$R$9:$R$12,MATCH(K62,Settings!$Q$9:$Q$12,0)))</f>
        <v/>
      </c>
      <c r="M62" s="39" t="str">
        <f>IF(L62="","",'Risk &amp; Cont'!$R$9)</f>
        <v/>
      </c>
      <c r="N62" s="40" t="str">
        <f t="shared" si="1"/>
        <v/>
      </c>
      <c r="O62" s="38" t="str">
        <f t="array" ref="O62">IF(C62="","",INDEX(Settings!$Z$9:$Z$44,MATCH(C62,Settings!$X$9:$X$44,0)))</f>
        <v/>
      </c>
      <c r="P62" s="36" t="str">
        <f t="shared" si="2"/>
        <v/>
      </c>
      <c r="Q62" s="13" t="str">
        <f t="shared" si="3"/>
        <v/>
      </c>
      <c r="R62" s="41" t="str">
        <f t="shared" si="4"/>
        <v/>
      </c>
      <c r="S62" s="7"/>
      <c r="T62" s="7"/>
      <c r="U62" s="7"/>
      <c r="V62" s="7"/>
      <c r="W62" s="7"/>
      <c r="X62" s="7"/>
      <c r="Y62" s="7"/>
      <c r="Z62" s="7"/>
      <c r="AA62" s="7"/>
      <c r="AB62" s="7"/>
      <c r="AC62" s="7"/>
      <c r="AD62" s="7"/>
      <c r="AE62" s="7"/>
      <c r="AF62" s="7"/>
      <c r="AG62" s="7"/>
      <c r="AH62" s="7"/>
      <c r="AI62" s="7"/>
      <c r="AJ62" s="7"/>
      <c r="AK62" s="7"/>
      <c r="AL62" s="7"/>
    </row>
    <row r="63" spans="1:38" ht="12.75" customHeight="1" x14ac:dyDescent="0.3">
      <c r="A63" s="7"/>
      <c r="B63" s="33">
        <f t="shared" si="0"/>
        <v>55</v>
      </c>
      <c r="C63" s="136"/>
      <c r="D63" s="108"/>
      <c r="E63" s="108"/>
      <c r="F63" s="108"/>
      <c r="G63" s="109"/>
      <c r="H63" s="36" t="str">
        <f t="array" ref="H63">IF(C63="","",INDEX(Settings!$AA$9:$AA$44,MATCH(C63,Settings!$X$9:$X$44,0)))</f>
        <v/>
      </c>
      <c r="I63" s="36" t="str">
        <f t="array" ref="I63">IF(C63="","",INDEX(Settings!$AD$9:$AD$44,MATCH(C63,Settings!$X$9:$X$44,0)))</f>
        <v/>
      </c>
      <c r="J63" s="37"/>
      <c r="K63" s="35"/>
      <c r="L63" s="38" t="str">
        <f t="array" ref="L63">IF(K63="","",INDEX(Settings!$R$9:$R$12,MATCH(K63,Settings!$Q$9:$Q$12,0)))</f>
        <v/>
      </c>
      <c r="M63" s="39" t="str">
        <f>IF(L63="","",'Risk &amp; Cont'!$R$9)</f>
        <v/>
      </c>
      <c r="N63" s="40" t="str">
        <f t="shared" si="1"/>
        <v/>
      </c>
      <c r="O63" s="38" t="str">
        <f t="array" ref="O63">IF(C63="","",INDEX(Settings!$Z$9:$Z$44,MATCH(C63,Settings!$X$9:$X$44,0)))</f>
        <v/>
      </c>
      <c r="P63" s="36" t="str">
        <f t="shared" si="2"/>
        <v/>
      </c>
      <c r="Q63" s="13" t="str">
        <f t="shared" si="3"/>
        <v/>
      </c>
      <c r="R63" s="41" t="str">
        <f t="shared" si="4"/>
        <v/>
      </c>
      <c r="S63" s="7"/>
      <c r="T63" s="7"/>
      <c r="U63" s="7"/>
      <c r="V63" s="7"/>
      <c r="W63" s="7"/>
      <c r="X63" s="7"/>
      <c r="Y63" s="7"/>
      <c r="Z63" s="7"/>
      <c r="AA63" s="7"/>
      <c r="AB63" s="7"/>
      <c r="AC63" s="7"/>
      <c r="AD63" s="7"/>
      <c r="AE63" s="7"/>
      <c r="AF63" s="7"/>
      <c r="AG63" s="7"/>
      <c r="AH63" s="7"/>
      <c r="AI63" s="7"/>
      <c r="AJ63" s="7"/>
      <c r="AK63" s="7"/>
      <c r="AL63" s="7"/>
    </row>
    <row r="64" spans="1:38" ht="12.75" customHeight="1" x14ac:dyDescent="0.3">
      <c r="A64" s="7"/>
      <c r="B64" s="33">
        <f t="shared" si="0"/>
        <v>56</v>
      </c>
      <c r="C64" s="136"/>
      <c r="D64" s="108"/>
      <c r="E64" s="108"/>
      <c r="F64" s="108"/>
      <c r="G64" s="109"/>
      <c r="H64" s="36" t="str">
        <f t="array" ref="H64">IF(C64="","",INDEX(Settings!$AA$9:$AA$44,MATCH(C64,Settings!$X$9:$X$44,0)))</f>
        <v/>
      </c>
      <c r="I64" s="36" t="str">
        <f t="array" ref="I64">IF(C64="","",INDEX(Settings!$AD$9:$AD$44,MATCH(C64,Settings!$X$9:$X$44,0)))</f>
        <v/>
      </c>
      <c r="J64" s="37"/>
      <c r="K64" s="35"/>
      <c r="L64" s="38" t="str">
        <f t="array" ref="L64">IF(K64="","",INDEX(Settings!$R$9:$R$12,MATCH(K64,Settings!$Q$9:$Q$12,0)))</f>
        <v/>
      </c>
      <c r="M64" s="39" t="str">
        <f>IF(L64="","",'Risk &amp; Cont'!$R$9)</f>
        <v/>
      </c>
      <c r="N64" s="40" t="str">
        <f t="shared" si="1"/>
        <v/>
      </c>
      <c r="O64" s="38" t="str">
        <f t="array" ref="O64">IF(C64="","",INDEX(Settings!$Z$9:$Z$44,MATCH(C64,Settings!$X$9:$X$44,0)))</f>
        <v/>
      </c>
      <c r="P64" s="36" t="str">
        <f t="shared" si="2"/>
        <v/>
      </c>
      <c r="Q64" s="13" t="str">
        <f t="shared" si="3"/>
        <v/>
      </c>
      <c r="R64" s="41" t="str">
        <f t="shared" si="4"/>
        <v/>
      </c>
      <c r="S64" s="7"/>
      <c r="T64" s="7"/>
      <c r="U64" s="7"/>
      <c r="V64" s="7"/>
      <c r="W64" s="7"/>
      <c r="X64" s="7"/>
      <c r="Y64" s="7"/>
      <c r="Z64" s="7"/>
      <c r="AA64" s="7"/>
      <c r="AB64" s="7"/>
      <c r="AC64" s="7"/>
      <c r="AD64" s="7"/>
      <c r="AE64" s="7"/>
      <c r="AF64" s="7"/>
      <c r="AG64" s="7"/>
      <c r="AH64" s="7"/>
      <c r="AI64" s="7"/>
      <c r="AJ64" s="7"/>
      <c r="AK64" s="7"/>
      <c r="AL64" s="7"/>
    </row>
    <row r="65" spans="1:38" ht="12.75" customHeight="1" x14ac:dyDescent="0.3">
      <c r="A65" s="7"/>
      <c r="B65" s="33">
        <f t="shared" si="0"/>
        <v>57</v>
      </c>
      <c r="C65" s="136"/>
      <c r="D65" s="108"/>
      <c r="E65" s="108"/>
      <c r="F65" s="108"/>
      <c r="G65" s="109"/>
      <c r="H65" s="36" t="str">
        <f t="array" ref="H65">IF(C65="","",INDEX(Settings!$AA$9:$AA$44,MATCH(C65,Settings!$X$9:$X$44,0)))</f>
        <v/>
      </c>
      <c r="I65" s="36" t="str">
        <f t="array" ref="I65">IF(C65="","",INDEX(Settings!$AD$9:$AD$44,MATCH(C65,Settings!$X$9:$X$44,0)))</f>
        <v/>
      </c>
      <c r="J65" s="37"/>
      <c r="K65" s="35"/>
      <c r="L65" s="38" t="str">
        <f t="array" ref="L65">IF(K65="","",INDEX(Settings!$R$9:$R$12,MATCH(K65,Settings!$Q$9:$Q$12,0)))</f>
        <v/>
      </c>
      <c r="M65" s="39" t="str">
        <f>IF(L65="","",'Risk &amp; Cont'!$R$9)</f>
        <v/>
      </c>
      <c r="N65" s="40" t="str">
        <f t="shared" si="1"/>
        <v/>
      </c>
      <c r="O65" s="38" t="str">
        <f t="array" ref="O65">IF(C65="","",INDEX(Settings!$Z$9:$Z$44,MATCH(C65,Settings!$X$9:$X$44,0)))</f>
        <v/>
      </c>
      <c r="P65" s="36" t="str">
        <f t="shared" si="2"/>
        <v/>
      </c>
      <c r="Q65" s="13" t="str">
        <f t="shared" si="3"/>
        <v/>
      </c>
      <c r="R65" s="41" t="str">
        <f t="shared" si="4"/>
        <v/>
      </c>
      <c r="S65" s="7"/>
      <c r="T65" s="7"/>
      <c r="U65" s="7"/>
      <c r="V65" s="7"/>
      <c r="W65" s="7"/>
      <c r="X65" s="7"/>
      <c r="Y65" s="7"/>
      <c r="Z65" s="7"/>
      <c r="AA65" s="7"/>
      <c r="AB65" s="7"/>
      <c r="AC65" s="7"/>
      <c r="AD65" s="7"/>
      <c r="AE65" s="7"/>
      <c r="AF65" s="7"/>
      <c r="AG65" s="7"/>
      <c r="AH65" s="7"/>
      <c r="AI65" s="7"/>
      <c r="AJ65" s="7"/>
      <c r="AK65" s="7"/>
      <c r="AL65" s="7"/>
    </row>
    <row r="66" spans="1:38" ht="12.75" customHeight="1" x14ac:dyDescent="0.3">
      <c r="A66" s="7"/>
      <c r="B66" s="33">
        <f t="shared" si="0"/>
        <v>58</v>
      </c>
      <c r="C66" s="136"/>
      <c r="D66" s="108"/>
      <c r="E66" s="108"/>
      <c r="F66" s="108"/>
      <c r="G66" s="109"/>
      <c r="H66" s="36" t="str">
        <f t="array" ref="H66">IF(C66="","",INDEX(Settings!$AA$9:$AA$44,MATCH(C66,Settings!$X$9:$X$44,0)))</f>
        <v/>
      </c>
      <c r="I66" s="36" t="str">
        <f t="array" ref="I66">IF(C66="","",INDEX(Settings!$AD$9:$AD$44,MATCH(C66,Settings!$X$9:$X$44,0)))</f>
        <v/>
      </c>
      <c r="J66" s="37"/>
      <c r="K66" s="35"/>
      <c r="L66" s="38" t="str">
        <f t="array" ref="L66">IF(K66="","",INDEX(Settings!$R$9:$R$12,MATCH(K66,Settings!$Q$9:$Q$12,0)))</f>
        <v/>
      </c>
      <c r="M66" s="39" t="str">
        <f>IF(L66="","",'Risk &amp; Cont'!$R$9)</f>
        <v/>
      </c>
      <c r="N66" s="40" t="str">
        <f t="shared" si="1"/>
        <v/>
      </c>
      <c r="O66" s="38" t="str">
        <f t="array" ref="O66">IF(C66="","",INDEX(Settings!$Z$9:$Z$44,MATCH(C66,Settings!$X$9:$X$44,0)))</f>
        <v/>
      </c>
      <c r="P66" s="36" t="str">
        <f t="shared" si="2"/>
        <v/>
      </c>
      <c r="Q66" s="13" t="str">
        <f t="shared" si="3"/>
        <v/>
      </c>
      <c r="R66" s="41" t="str">
        <f t="shared" si="4"/>
        <v/>
      </c>
      <c r="S66" s="7"/>
      <c r="T66" s="7"/>
      <c r="U66" s="7"/>
      <c r="V66" s="7"/>
      <c r="W66" s="7"/>
      <c r="X66" s="7"/>
      <c r="Y66" s="7"/>
      <c r="Z66" s="7"/>
      <c r="AA66" s="7"/>
      <c r="AB66" s="7"/>
      <c r="AC66" s="7"/>
      <c r="AD66" s="7"/>
      <c r="AE66" s="7"/>
      <c r="AF66" s="7"/>
      <c r="AG66" s="7"/>
      <c r="AH66" s="7"/>
      <c r="AI66" s="7"/>
      <c r="AJ66" s="7"/>
      <c r="AK66" s="7"/>
      <c r="AL66" s="7"/>
    </row>
    <row r="67" spans="1:38" ht="12.75" customHeight="1" x14ac:dyDescent="0.3">
      <c r="A67" s="7"/>
      <c r="B67" s="33">
        <f t="shared" si="0"/>
        <v>59</v>
      </c>
      <c r="C67" s="136"/>
      <c r="D67" s="108"/>
      <c r="E67" s="108"/>
      <c r="F67" s="108"/>
      <c r="G67" s="109"/>
      <c r="H67" s="36" t="str">
        <f t="array" ref="H67">IF(C67="","",INDEX(Settings!$AA$9:$AA$44,MATCH(C67,Settings!$X$9:$X$44,0)))</f>
        <v/>
      </c>
      <c r="I67" s="36" t="str">
        <f t="array" ref="I67">IF(C67="","",INDEX(Settings!$AD$9:$AD$44,MATCH(C67,Settings!$X$9:$X$44,0)))</f>
        <v/>
      </c>
      <c r="J67" s="37"/>
      <c r="K67" s="35"/>
      <c r="L67" s="38" t="str">
        <f t="array" ref="L67">IF(K67="","",INDEX(Settings!$R$9:$R$12,MATCH(K67,Settings!$Q$9:$Q$12,0)))</f>
        <v/>
      </c>
      <c r="M67" s="39" t="str">
        <f>IF(L67="","",'Risk &amp; Cont'!$R$9)</f>
        <v/>
      </c>
      <c r="N67" s="40" t="str">
        <f t="shared" si="1"/>
        <v/>
      </c>
      <c r="O67" s="38" t="str">
        <f t="array" ref="O67">IF(C67="","",INDEX(Settings!$Z$9:$Z$44,MATCH(C67,Settings!$X$9:$X$44,0)))</f>
        <v/>
      </c>
      <c r="P67" s="36" t="str">
        <f t="shared" si="2"/>
        <v/>
      </c>
      <c r="Q67" s="13" t="str">
        <f t="shared" si="3"/>
        <v/>
      </c>
      <c r="R67" s="41" t="str">
        <f t="shared" si="4"/>
        <v/>
      </c>
      <c r="S67" s="7"/>
      <c r="T67" s="7"/>
      <c r="U67" s="7"/>
      <c r="V67" s="7"/>
      <c r="W67" s="7"/>
      <c r="X67" s="7"/>
      <c r="Y67" s="7"/>
      <c r="Z67" s="7"/>
      <c r="AA67" s="7"/>
      <c r="AB67" s="7"/>
      <c r="AC67" s="7"/>
      <c r="AD67" s="7"/>
      <c r="AE67" s="7"/>
      <c r="AF67" s="7"/>
      <c r="AG67" s="7"/>
      <c r="AH67" s="7"/>
      <c r="AI67" s="7"/>
      <c r="AJ67" s="7"/>
      <c r="AK67" s="7"/>
      <c r="AL67" s="7"/>
    </row>
    <row r="68" spans="1:38" ht="12.75" customHeight="1" x14ac:dyDescent="0.3">
      <c r="A68" s="7"/>
      <c r="B68" s="33">
        <f t="shared" si="0"/>
        <v>60</v>
      </c>
      <c r="C68" s="136"/>
      <c r="D68" s="108"/>
      <c r="E68" s="108"/>
      <c r="F68" s="108"/>
      <c r="G68" s="109"/>
      <c r="H68" s="36" t="str">
        <f t="array" ref="H68">IF(C68="","",INDEX(Settings!$AA$9:$AA$44,MATCH(C68,Settings!$X$9:$X$44,0)))</f>
        <v/>
      </c>
      <c r="I68" s="36" t="str">
        <f t="array" ref="I68">IF(C68="","",INDEX(Settings!$AD$9:$AD$44,MATCH(C68,Settings!$X$9:$X$44,0)))</f>
        <v/>
      </c>
      <c r="J68" s="37"/>
      <c r="K68" s="35"/>
      <c r="L68" s="38" t="str">
        <f t="array" ref="L68">IF(K68="","",INDEX(Settings!$R$9:$R$12,MATCH(K68,Settings!$Q$9:$Q$12,0)))</f>
        <v/>
      </c>
      <c r="M68" s="39" t="str">
        <f>IF(L68="","",'Risk &amp; Cont'!$R$9)</f>
        <v/>
      </c>
      <c r="N68" s="40" t="str">
        <f t="shared" si="1"/>
        <v/>
      </c>
      <c r="O68" s="38" t="str">
        <f t="array" ref="O68">IF(C68="","",INDEX(Settings!$Z$9:$Z$44,MATCH(C68,Settings!$X$9:$X$44,0)))</f>
        <v/>
      </c>
      <c r="P68" s="36" t="str">
        <f t="shared" si="2"/>
        <v/>
      </c>
      <c r="Q68" s="13" t="str">
        <f t="shared" si="3"/>
        <v/>
      </c>
      <c r="R68" s="41" t="str">
        <f t="shared" si="4"/>
        <v/>
      </c>
      <c r="S68" s="7"/>
      <c r="T68" s="7"/>
      <c r="U68" s="7"/>
      <c r="V68" s="7"/>
      <c r="W68" s="7"/>
      <c r="X68" s="7"/>
      <c r="Y68" s="7"/>
      <c r="Z68" s="7"/>
      <c r="AA68" s="7"/>
      <c r="AB68" s="7"/>
      <c r="AC68" s="7"/>
      <c r="AD68" s="7"/>
      <c r="AE68" s="7"/>
      <c r="AF68" s="7"/>
      <c r="AG68" s="7"/>
      <c r="AH68" s="7"/>
      <c r="AI68" s="7"/>
      <c r="AJ68" s="7"/>
      <c r="AK68" s="7"/>
      <c r="AL68" s="7"/>
    </row>
    <row r="69" spans="1:38" ht="12.75" customHeight="1" x14ac:dyDescent="0.3">
      <c r="A69" s="7"/>
      <c r="B69" s="33">
        <f t="shared" si="0"/>
        <v>61</v>
      </c>
      <c r="C69" s="136"/>
      <c r="D69" s="108"/>
      <c r="E69" s="108"/>
      <c r="F69" s="108"/>
      <c r="G69" s="109"/>
      <c r="H69" s="36" t="str">
        <f t="array" ref="H69">IF(C69="","",INDEX(Settings!$AA$9:$AA$44,MATCH(C69,Settings!$X$9:$X$44,0)))</f>
        <v/>
      </c>
      <c r="I69" s="36" t="str">
        <f t="array" ref="I69">IF(C69="","",INDEX(Settings!$AD$9:$AD$44,MATCH(C69,Settings!$X$9:$X$44,0)))</f>
        <v/>
      </c>
      <c r="J69" s="37"/>
      <c r="K69" s="35"/>
      <c r="L69" s="38" t="str">
        <f t="array" ref="L69">IF(K69="","",INDEX(Settings!$R$9:$R$12,MATCH(K69,Settings!$Q$9:$Q$12,0)))</f>
        <v/>
      </c>
      <c r="M69" s="39" t="str">
        <f>IF(L69="","",'Risk &amp; Cont'!$R$9)</f>
        <v/>
      </c>
      <c r="N69" s="40" t="str">
        <f t="shared" si="1"/>
        <v/>
      </c>
      <c r="O69" s="38" t="str">
        <f t="array" ref="O69">IF(C69="","",INDEX(Settings!$Z$9:$Z$44,MATCH(C69,Settings!$X$9:$X$44,0)))</f>
        <v/>
      </c>
      <c r="P69" s="36" t="str">
        <f t="shared" si="2"/>
        <v/>
      </c>
      <c r="Q69" s="13" t="str">
        <f t="shared" si="3"/>
        <v/>
      </c>
      <c r="R69" s="41" t="str">
        <f t="shared" si="4"/>
        <v/>
      </c>
      <c r="S69" s="7"/>
      <c r="T69" s="7"/>
      <c r="U69" s="7"/>
      <c r="V69" s="7"/>
      <c r="W69" s="7"/>
      <c r="X69" s="7"/>
      <c r="Y69" s="7"/>
      <c r="Z69" s="7"/>
      <c r="AA69" s="7"/>
      <c r="AB69" s="7"/>
      <c r="AC69" s="7"/>
      <c r="AD69" s="7"/>
      <c r="AE69" s="7"/>
      <c r="AF69" s="7"/>
      <c r="AG69" s="7"/>
      <c r="AH69" s="7"/>
      <c r="AI69" s="7"/>
      <c r="AJ69" s="7"/>
      <c r="AK69" s="7"/>
      <c r="AL69" s="7"/>
    </row>
    <row r="70" spans="1:38" ht="12.75" customHeight="1" x14ac:dyDescent="0.3">
      <c r="A70" s="7"/>
      <c r="B70" s="33">
        <f t="shared" si="0"/>
        <v>62</v>
      </c>
      <c r="C70" s="136"/>
      <c r="D70" s="108"/>
      <c r="E70" s="108"/>
      <c r="F70" s="108"/>
      <c r="G70" s="109"/>
      <c r="H70" s="36" t="str">
        <f t="array" ref="H70">IF(C70="","",INDEX(Settings!$AA$9:$AA$44,MATCH(C70,Settings!$X$9:$X$44,0)))</f>
        <v/>
      </c>
      <c r="I70" s="36" t="str">
        <f t="array" ref="I70">IF(C70="","",INDEX(Settings!$AD$9:$AD$44,MATCH(C70,Settings!$X$9:$X$44,0)))</f>
        <v/>
      </c>
      <c r="J70" s="37"/>
      <c r="K70" s="35"/>
      <c r="L70" s="38" t="str">
        <f t="array" ref="L70">IF(K70="","",INDEX(Settings!$R$9:$R$12,MATCH(K70,Settings!$Q$9:$Q$12,0)))</f>
        <v/>
      </c>
      <c r="M70" s="39" t="str">
        <f>IF(L70="","",'Risk &amp; Cont'!$R$9)</f>
        <v/>
      </c>
      <c r="N70" s="40" t="str">
        <f t="shared" si="1"/>
        <v/>
      </c>
      <c r="O70" s="38" t="str">
        <f t="array" ref="O70">IF(C70="","",INDEX(Settings!$Z$9:$Z$44,MATCH(C70,Settings!$X$9:$X$44,0)))</f>
        <v/>
      </c>
      <c r="P70" s="36" t="str">
        <f t="shared" si="2"/>
        <v/>
      </c>
      <c r="Q70" s="13" t="str">
        <f t="shared" si="3"/>
        <v/>
      </c>
      <c r="R70" s="41" t="str">
        <f t="shared" si="4"/>
        <v/>
      </c>
      <c r="S70" s="7"/>
      <c r="T70" s="7"/>
      <c r="U70" s="7"/>
      <c r="V70" s="7"/>
      <c r="W70" s="7"/>
      <c r="X70" s="7"/>
      <c r="Y70" s="7"/>
      <c r="Z70" s="7"/>
      <c r="AA70" s="7"/>
      <c r="AB70" s="7"/>
      <c r="AC70" s="7"/>
      <c r="AD70" s="7"/>
      <c r="AE70" s="7"/>
      <c r="AF70" s="7"/>
      <c r="AG70" s="7"/>
      <c r="AH70" s="7"/>
      <c r="AI70" s="7"/>
      <c r="AJ70" s="7"/>
      <c r="AK70" s="7"/>
      <c r="AL70" s="7"/>
    </row>
    <row r="71" spans="1:38" ht="12.75" customHeight="1" x14ac:dyDescent="0.3">
      <c r="A71" s="7"/>
      <c r="B71" s="33">
        <f t="shared" si="0"/>
        <v>63</v>
      </c>
      <c r="C71" s="136"/>
      <c r="D71" s="108"/>
      <c r="E71" s="108"/>
      <c r="F71" s="108"/>
      <c r="G71" s="109"/>
      <c r="H71" s="36" t="str">
        <f t="array" ref="H71">IF(C71="","",INDEX(Settings!$AA$9:$AA$44,MATCH(C71,Settings!$X$9:$X$44,0)))</f>
        <v/>
      </c>
      <c r="I71" s="36" t="str">
        <f t="array" ref="I71">IF(C71="","",INDEX(Settings!$AD$9:$AD$44,MATCH(C71,Settings!$X$9:$X$44,0)))</f>
        <v/>
      </c>
      <c r="J71" s="37"/>
      <c r="K71" s="35"/>
      <c r="L71" s="38" t="str">
        <f t="array" ref="L71">IF(K71="","",INDEX(Settings!$R$9:$R$12,MATCH(K71,Settings!$Q$9:$Q$12,0)))</f>
        <v/>
      </c>
      <c r="M71" s="39" t="str">
        <f>IF(L71="","",'Risk &amp; Cont'!$R$9)</f>
        <v/>
      </c>
      <c r="N71" s="40" t="str">
        <f t="shared" si="1"/>
        <v/>
      </c>
      <c r="O71" s="38" t="str">
        <f t="array" ref="O71">IF(C71="","",INDEX(Settings!$Z$9:$Z$44,MATCH(C71,Settings!$X$9:$X$44,0)))</f>
        <v/>
      </c>
      <c r="P71" s="36" t="str">
        <f t="shared" si="2"/>
        <v/>
      </c>
      <c r="Q71" s="13" t="str">
        <f t="shared" si="3"/>
        <v/>
      </c>
      <c r="R71" s="41" t="str">
        <f t="shared" si="4"/>
        <v/>
      </c>
      <c r="S71" s="7"/>
      <c r="T71" s="7"/>
      <c r="U71" s="7"/>
      <c r="V71" s="7"/>
      <c r="W71" s="7"/>
      <c r="X71" s="7"/>
      <c r="Y71" s="7"/>
      <c r="Z71" s="7"/>
      <c r="AA71" s="7"/>
      <c r="AB71" s="7"/>
      <c r="AC71" s="7"/>
      <c r="AD71" s="7"/>
      <c r="AE71" s="7"/>
      <c r="AF71" s="7"/>
      <c r="AG71" s="7"/>
      <c r="AH71" s="7"/>
      <c r="AI71" s="7"/>
      <c r="AJ71" s="7"/>
      <c r="AK71" s="7"/>
      <c r="AL71" s="7"/>
    </row>
    <row r="72" spans="1:38" ht="12.75" customHeight="1" x14ac:dyDescent="0.3">
      <c r="A72" s="7"/>
      <c r="B72" s="33">
        <f t="shared" si="0"/>
        <v>64</v>
      </c>
      <c r="C72" s="136"/>
      <c r="D72" s="108"/>
      <c r="E72" s="108"/>
      <c r="F72" s="108"/>
      <c r="G72" s="109"/>
      <c r="H72" s="36" t="str">
        <f t="array" ref="H72">IF(C72="","",INDEX(Settings!$AA$9:$AA$44,MATCH(C72,Settings!$X$9:$X$44,0)))</f>
        <v/>
      </c>
      <c r="I72" s="36" t="str">
        <f t="array" ref="I72">IF(C72="","",INDEX(Settings!$AD$9:$AD$44,MATCH(C72,Settings!$X$9:$X$44,0)))</f>
        <v/>
      </c>
      <c r="J72" s="37"/>
      <c r="K72" s="35"/>
      <c r="L72" s="38" t="str">
        <f t="array" ref="L72">IF(K72="","",INDEX(Settings!$R$9:$R$12,MATCH(K72,Settings!$Q$9:$Q$12,0)))</f>
        <v/>
      </c>
      <c r="M72" s="39" t="str">
        <f>IF(L72="","",'Risk &amp; Cont'!$R$9)</f>
        <v/>
      </c>
      <c r="N72" s="40" t="str">
        <f t="shared" si="1"/>
        <v/>
      </c>
      <c r="O72" s="38" t="str">
        <f t="array" ref="O72">IF(C72="","",INDEX(Settings!$Z$9:$Z$44,MATCH(C72,Settings!$X$9:$X$44,0)))</f>
        <v/>
      </c>
      <c r="P72" s="36" t="str">
        <f t="shared" si="2"/>
        <v/>
      </c>
      <c r="Q72" s="13" t="str">
        <f t="shared" si="3"/>
        <v/>
      </c>
      <c r="R72" s="41" t="str">
        <f t="shared" si="4"/>
        <v/>
      </c>
      <c r="S72" s="7"/>
      <c r="T72" s="7"/>
      <c r="U72" s="7"/>
      <c r="V72" s="7"/>
      <c r="W72" s="7"/>
      <c r="X72" s="7"/>
      <c r="Y72" s="7"/>
      <c r="Z72" s="7"/>
      <c r="AA72" s="7"/>
      <c r="AB72" s="7"/>
      <c r="AC72" s="7"/>
      <c r="AD72" s="7"/>
      <c r="AE72" s="7"/>
      <c r="AF72" s="7"/>
      <c r="AG72" s="7"/>
      <c r="AH72" s="7"/>
      <c r="AI72" s="7"/>
      <c r="AJ72" s="7"/>
      <c r="AK72" s="7"/>
      <c r="AL72" s="7"/>
    </row>
    <row r="73" spans="1:38" ht="12.75" customHeight="1" x14ac:dyDescent="0.3">
      <c r="A73" s="7"/>
      <c r="B73" s="33">
        <f t="shared" si="0"/>
        <v>65</v>
      </c>
      <c r="C73" s="136"/>
      <c r="D73" s="108"/>
      <c r="E73" s="108"/>
      <c r="F73" s="108"/>
      <c r="G73" s="109"/>
      <c r="H73" s="36" t="str">
        <f t="array" ref="H73">IF(C73="","",INDEX(Settings!$AA$9:$AA$44,MATCH(C73,Settings!$X$9:$X$44,0)))</f>
        <v/>
      </c>
      <c r="I73" s="36" t="str">
        <f t="array" ref="I73">IF(C73="","",INDEX(Settings!$AD$9:$AD$44,MATCH(C73,Settings!$X$9:$X$44,0)))</f>
        <v/>
      </c>
      <c r="J73" s="37"/>
      <c r="K73" s="35"/>
      <c r="L73" s="38" t="str">
        <f t="array" ref="L73">IF(K73="","",INDEX(Settings!$R$9:$R$12,MATCH(K73,Settings!$Q$9:$Q$12,0)))</f>
        <v/>
      </c>
      <c r="M73" s="39" t="str">
        <f>IF(L73="","",'Risk &amp; Cont'!$R$9)</f>
        <v/>
      </c>
      <c r="N73" s="40" t="str">
        <f t="shared" si="1"/>
        <v/>
      </c>
      <c r="O73" s="38" t="str">
        <f t="array" ref="O73">IF(C73="","",INDEX(Settings!$Z$9:$Z$44,MATCH(C73,Settings!$X$9:$X$44,0)))</f>
        <v/>
      </c>
      <c r="P73" s="36" t="str">
        <f t="shared" si="2"/>
        <v/>
      </c>
      <c r="Q73" s="13" t="str">
        <f t="shared" si="3"/>
        <v/>
      </c>
      <c r="R73" s="41" t="str">
        <f t="shared" si="4"/>
        <v/>
      </c>
      <c r="S73" s="7"/>
      <c r="T73" s="7"/>
      <c r="U73" s="7"/>
      <c r="V73" s="7"/>
      <c r="W73" s="7"/>
      <c r="X73" s="7"/>
      <c r="Y73" s="7"/>
      <c r="Z73" s="7"/>
      <c r="AA73" s="7"/>
      <c r="AB73" s="7"/>
      <c r="AC73" s="7"/>
      <c r="AD73" s="7"/>
      <c r="AE73" s="7"/>
      <c r="AF73" s="7"/>
      <c r="AG73" s="7"/>
      <c r="AH73" s="7"/>
      <c r="AI73" s="7"/>
      <c r="AJ73" s="7"/>
      <c r="AK73" s="7"/>
      <c r="AL73" s="7"/>
    </row>
    <row r="74" spans="1:38" ht="12.75" customHeight="1" x14ac:dyDescent="0.3">
      <c r="A74" s="7"/>
      <c r="B74" s="33">
        <f t="shared" si="0"/>
        <v>66</v>
      </c>
      <c r="C74" s="136"/>
      <c r="D74" s="108"/>
      <c r="E74" s="108"/>
      <c r="F74" s="108"/>
      <c r="G74" s="109"/>
      <c r="H74" s="36" t="str">
        <f t="array" ref="H74">IF(C74="","",INDEX(Settings!$AA$9:$AA$44,MATCH(C74,Settings!$X$9:$X$44,0)))</f>
        <v/>
      </c>
      <c r="I74" s="36" t="str">
        <f t="array" ref="I74">IF(C74="","",INDEX(Settings!$AD$9:$AD$44,MATCH(C74,Settings!$X$9:$X$44,0)))</f>
        <v/>
      </c>
      <c r="J74" s="37"/>
      <c r="K74" s="35"/>
      <c r="L74" s="38" t="str">
        <f t="array" ref="L74">IF(K74="","",INDEX(Settings!$R$9:$R$12,MATCH(K74,Settings!$Q$9:$Q$12,0)))</f>
        <v/>
      </c>
      <c r="M74" s="39" t="str">
        <f>IF(L74="","",'Risk &amp; Cont'!$R$9)</f>
        <v/>
      </c>
      <c r="N74" s="40" t="str">
        <f t="shared" si="1"/>
        <v/>
      </c>
      <c r="O74" s="38" t="str">
        <f t="array" ref="O74">IF(C74="","",INDEX(Settings!$Z$9:$Z$44,MATCH(C74,Settings!$X$9:$X$44,0)))</f>
        <v/>
      </c>
      <c r="P74" s="36" t="str">
        <f t="shared" si="2"/>
        <v/>
      </c>
      <c r="Q74" s="13" t="str">
        <f t="shared" si="3"/>
        <v/>
      </c>
      <c r="R74" s="41" t="str">
        <f t="shared" si="4"/>
        <v/>
      </c>
      <c r="S74" s="7"/>
      <c r="T74" s="7"/>
      <c r="U74" s="7"/>
      <c r="V74" s="7"/>
      <c r="W74" s="7"/>
      <c r="X74" s="7"/>
      <c r="Y74" s="7"/>
      <c r="Z74" s="7"/>
      <c r="AA74" s="7"/>
      <c r="AB74" s="7"/>
      <c r="AC74" s="7"/>
      <c r="AD74" s="7"/>
      <c r="AE74" s="7"/>
      <c r="AF74" s="7"/>
      <c r="AG74" s="7"/>
      <c r="AH74" s="7"/>
      <c r="AI74" s="7"/>
      <c r="AJ74" s="7"/>
      <c r="AK74" s="7"/>
      <c r="AL74" s="7"/>
    </row>
    <row r="75" spans="1:38" ht="12.75" customHeight="1" x14ac:dyDescent="0.3">
      <c r="A75" s="7"/>
      <c r="B75" s="33">
        <f t="shared" si="0"/>
        <v>67</v>
      </c>
      <c r="C75" s="136"/>
      <c r="D75" s="108"/>
      <c r="E75" s="108"/>
      <c r="F75" s="108"/>
      <c r="G75" s="109"/>
      <c r="H75" s="36" t="str">
        <f t="array" ref="H75">IF(C75="","",INDEX(Settings!$AA$9:$AA$44,MATCH(C75,Settings!$X$9:$X$44,0)))</f>
        <v/>
      </c>
      <c r="I75" s="36" t="str">
        <f t="array" ref="I75">IF(C75="","",INDEX(Settings!$AD$9:$AD$44,MATCH(C75,Settings!$X$9:$X$44,0)))</f>
        <v/>
      </c>
      <c r="J75" s="37"/>
      <c r="K75" s="35"/>
      <c r="L75" s="38" t="str">
        <f t="array" ref="L75">IF(K75="","",INDEX(Settings!$R$9:$R$12,MATCH(K75,Settings!$Q$9:$Q$12,0)))</f>
        <v/>
      </c>
      <c r="M75" s="39" t="str">
        <f>IF(L75="","",'Risk &amp; Cont'!$R$9)</f>
        <v/>
      </c>
      <c r="N75" s="40" t="str">
        <f t="shared" si="1"/>
        <v/>
      </c>
      <c r="O75" s="38" t="str">
        <f t="array" ref="O75">IF(C75="","",INDEX(Settings!$Z$9:$Z$44,MATCH(C75,Settings!$X$9:$X$44,0)))</f>
        <v/>
      </c>
      <c r="P75" s="36" t="str">
        <f t="shared" si="2"/>
        <v/>
      </c>
      <c r="Q75" s="13" t="str">
        <f t="shared" si="3"/>
        <v/>
      </c>
      <c r="R75" s="41" t="str">
        <f t="shared" si="4"/>
        <v/>
      </c>
      <c r="S75" s="7"/>
      <c r="T75" s="7"/>
      <c r="U75" s="7"/>
      <c r="V75" s="7"/>
      <c r="W75" s="7"/>
      <c r="X75" s="7"/>
      <c r="Y75" s="7"/>
      <c r="Z75" s="7"/>
      <c r="AA75" s="7"/>
      <c r="AB75" s="7"/>
      <c r="AC75" s="7"/>
      <c r="AD75" s="7"/>
      <c r="AE75" s="7"/>
      <c r="AF75" s="7"/>
      <c r="AG75" s="7"/>
      <c r="AH75" s="7"/>
      <c r="AI75" s="7"/>
      <c r="AJ75" s="7"/>
      <c r="AK75" s="7"/>
      <c r="AL75" s="7"/>
    </row>
    <row r="76" spans="1:38" ht="12.75" customHeight="1" x14ac:dyDescent="0.3">
      <c r="A76" s="7"/>
      <c r="B76" s="33">
        <f t="shared" si="0"/>
        <v>68</v>
      </c>
      <c r="C76" s="136"/>
      <c r="D76" s="108"/>
      <c r="E76" s="108"/>
      <c r="F76" s="108"/>
      <c r="G76" s="109"/>
      <c r="H76" s="36" t="str">
        <f t="array" ref="H76">IF(C76="","",INDEX(Settings!$AA$9:$AA$44,MATCH(C76,Settings!$X$9:$X$44,0)))</f>
        <v/>
      </c>
      <c r="I76" s="36" t="str">
        <f t="array" ref="I76">IF(C76="","",INDEX(Settings!$AD$9:$AD$44,MATCH(C76,Settings!$X$9:$X$44,0)))</f>
        <v/>
      </c>
      <c r="J76" s="37"/>
      <c r="K76" s="35"/>
      <c r="L76" s="38" t="str">
        <f t="array" ref="L76">IF(K76="","",INDEX(Settings!$R$9:$R$12,MATCH(K76,Settings!$Q$9:$Q$12,0)))</f>
        <v/>
      </c>
      <c r="M76" s="39" t="str">
        <f>IF(L76="","",'Risk &amp; Cont'!$R$9)</f>
        <v/>
      </c>
      <c r="N76" s="40" t="str">
        <f t="shared" si="1"/>
        <v/>
      </c>
      <c r="O76" s="38" t="str">
        <f t="array" ref="O76">IF(C76="","",INDEX(Settings!$Z$9:$Z$44,MATCH(C76,Settings!$X$9:$X$44,0)))</f>
        <v/>
      </c>
      <c r="P76" s="36" t="str">
        <f t="shared" si="2"/>
        <v/>
      </c>
      <c r="Q76" s="13" t="str">
        <f t="shared" si="3"/>
        <v/>
      </c>
      <c r="R76" s="41" t="str">
        <f t="shared" si="4"/>
        <v/>
      </c>
      <c r="S76" s="7"/>
      <c r="T76" s="7"/>
      <c r="U76" s="7"/>
      <c r="V76" s="7"/>
      <c r="W76" s="7"/>
      <c r="X76" s="7"/>
      <c r="Y76" s="7"/>
      <c r="Z76" s="7"/>
      <c r="AA76" s="7"/>
      <c r="AB76" s="7"/>
      <c r="AC76" s="7"/>
      <c r="AD76" s="7"/>
      <c r="AE76" s="7"/>
      <c r="AF76" s="7"/>
      <c r="AG76" s="7"/>
      <c r="AH76" s="7"/>
      <c r="AI76" s="7"/>
      <c r="AJ76" s="7"/>
      <c r="AK76" s="7"/>
      <c r="AL76" s="7"/>
    </row>
    <row r="77" spans="1:38" ht="12.75" customHeight="1" x14ac:dyDescent="0.3">
      <c r="A77" s="7"/>
      <c r="B77" s="33">
        <f t="shared" si="0"/>
        <v>69</v>
      </c>
      <c r="C77" s="136"/>
      <c r="D77" s="108"/>
      <c r="E77" s="108"/>
      <c r="F77" s="108"/>
      <c r="G77" s="109"/>
      <c r="H77" s="36" t="str">
        <f t="array" ref="H77">IF(C77="","",INDEX(Settings!$AA$9:$AA$44,MATCH(C77,Settings!$X$9:$X$44,0)))</f>
        <v/>
      </c>
      <c r="I77" s="36" t="str">
        <f t="array" ref="I77">IF(C77="","",INDEX(Settings!$AD$9:$AD$44,MATCH(C77,Settings!$X$9:$X$44,0)))</f>
        <v/>
      </c>
      <c r="J77" s="37"/>
      <c r="K77" s="35"/>
      <c r="L77" s="38" t="str">
        <f t="array" ref="L77">IF(K77="","",INDEX(Settings!$R$9:$R$12,MATCH(K77,Settings!$Q$9:$Q$12,0)))</f>
        <v/>
      </c>
      <c r="M77" s="39" t="str">
        <f>IF(L77="","",'Risk &amp; Cont'!$R$9)</f>
        <v/>
      </c>
      <c r="N77" s="40" t="str">
        <f t="shared" si="1"/>
        <v/>
      </c>
      <c r="O77" s="38" t="str">
        <f t="array" ref="O77">IF(C77="","",INDEX(Settings!$Z$9:$Z$44,MATCH(C77,Settings!$X$9:$X$44,0)))</f>
        <v/>
      </c>
      <c r="P77" s="36" t="str">
        <f t="shared" si="2"/>
        <v/>
      </c>
      <c r="Q77" s="13" t="str">
        <f t="shared" si="3"/>
        <v/>
      </c>
      <c r="R77" s="41" t="str">
        <f t="shared" si="4"/>
        <v/>
      </c>
      <c r="S77" s="7"/>
      <c r="T77" s="7"/>
      <c r="U77" s="7"/>
      <c r="V77" s="7"/>
      <c r="W77" s="7"/>
      <c r="X77" s="7"/>
      <c r="Y77" s="7"/>
      <c r="Z77" s="7"/>
      <c r="AA77" s="7"/>
      <c r="AB77" s="7"/>
      <c r="AC77" s="7"/>
      <c r="AD77" s="7"/>
      <c r="AE77" s="7"/>
      <c r="AF77" s="7"/>
      <c r="AG77" s="7"/>
      <c r="AH77" s="7"/>
      <c r="AI77" s="7"/>
      <c r="AJ77" s="7"/>
      <c r="AK77" s="7"/>
      <c r="AL77" s="7"/>
    </row>
    <row r="78" spans="1:38" ht="12.75" customHeight="1" x14ac:dyDescent="0.3">
      <c r="A78" s="7"/>
      <c r="B78" s="33">
        <f t="shared" si="0"/>
        <v>70</v>
      </c>
      <c r="C78" s="136"/>
      <c r="D78" s="108"/>
      <c r="E78" s="108"/>
      <c r="F78" s="108"/>
      <c r="G78" s="109"/>
      <c r="H78" s="36" t="str">
        <f t="array" ref="H78">IF(C78="","",INDEX(Settings!$AA$9:$AA$44,MATCH(C78,Settings!$X$9:$X$44,0)))</f>
        <v/>
      </c>
      <c r="I78" s="36" t="str">
        <f t="array" ref="I78">IF(C78="","",INDEX(Settings!$AD$9:$AD$44,MATCH(C78,Settings!$X$9:$X$44,0)))</f>
        <v/>
      </c>
      <c r="J78" s="37"/>
      <c r="K78" s="35"/>
      <c r="L78" s="38" t="str">
        <f t="array" ref="L78">IF(K78="","",INDEX(Settings!$R$9:$R$12,MATCH(K78,Settings!$Q$9:$Q$12,0)))</f>
        <v/>
      </c>
      <c r="M78" s="39" t="str">
        <f>IF(L78="","",'Risk &amp; Cont'!$R$9)</f>
        <v/>
      </c>
      <c r="N78" s="40" t="str">
        <f t="shared" si="1"/>
        <v/>
      </c>
      <c r="O78" s="38" t="str">
        <f t="array" ref="O78">IF(C78="","",INDEX(Settings!$Z$9:$Z$44,MATCH(C78,Settings!$X$9:$X$44,0)))</f>
        <v/>
      </c>
      <c r="P78" s="36" t="str">
        <f t="shared" si="2"/>
        <v/>
      </c>
      <c r="Q78" s="13" t="str">
        <f t="shared" si="3"/>
        <v/>
      </c>
      <c r="R78" s="41" t="str">
        <f t="shared" si="4"/>
        <v/>
      </c>
      <c r="S78" s="7"/>
      <c r="T78" s="7"/>
      <c r="U78" s="7"/>
      <c r="V78" s="7"/>
      <c r="W78" s="7"/>
      <c r="X78" s="7"/>
      <c r="Y78" s="7"/>
      <c r="Z78" s="7"/>
      <c r="AA78" s="7"/>
      <c r="AB78" s="7"/>
      <c r="AC78" s="7"/>
      <c r="AD78" s="7"/>
      <c r="AE78" s="7"/>
      <c r="AF78" s="7"/>
      <c r="AG78" s="7"/>
      <c r="AH78" s="7"/>
      <c r="AI78" s="7"/>
      <c r="AJ78" s="7"/>
      <c r="AK78" s="7"/>
      <c r="AL78" s="7"/>
    </row>
    <row r="79" spans="1:38" ht="12.75" customHeight="1" x14ac:dyDescent="0.3">
      <c r="A79" s="7"/>
      <c r="B79" s="33">
        <f t="shared" si="0"/>
        <v>71</v>
      </c>
      <c r="C79" s="136"/>
      <c r="D79" s="108"/>
      <c r="E79" s="108"/>
      <c r="F79" s="108"/>
      <c r="G79" s="109"/>
      <c r="H79" s="36" t="str">
        <f t="array" ref="H79">IF(C79="","",INDEX(Settings!$AA$9:$AA$44,MATCH(C79,Settings!$X$9:$X$44,0)))</f>
        <v/>
      </c>
      <c r="I79" s="36" t="str">
        <f t="array" ref="I79">IF(C79="","",INDEX(Settings!$AD$9:$AD$44,MATCH(C79,Settings!$X$9:$X$44,0)))</f>
        <v/>
      </c>
      <c r="J79" s="37"/>
      <c r="K79" s="35"/>
      <c r="L79" s="38" t="str">
        <f t="array" ref="L79">IF(K79="","",INDEX(Settings!$R$9:$R$12,MATCH(K79,Settings!$Q$9:$Q$12,0)))</f>
        <v/>
      </c>
      <c r="M79" s="39" t="str">
        <f>IF(L79="","",'Risk &amp; Cont'!$R$9)</f>
        <v/>
      </c>
      <c r="N79" s="40" t="str">
        <f t="shared" si="1"/>
        <v/>
      </c>
      <c r="O79" s="38" t="str">
        <f t="array" ref="O79">IF(C79="","",INDEX(Settings!$Z$9:$Z$44,MATCH(C79,Settings!$X$9:$X$44,0)))</f>
        <v/>
      </c>
      <c r="P79" s="36" t="str">
        <f t="shared" si="2"/>
        <v/>
      </c>
      <c r="Q79" s="13" t="str">
        <f t="shared" si="3"/>
        <v/>
      </c>
      <c r="R79" s="41" t="str">
        <f t="shared" si="4"/>
        <v/>
      </c>
      <c r="S79" s="7"/>
      <c r="T79" s="7"/>
      <c r="U79" s="7"/>
      <c r="V79" s="7"/>
      <c r="W79" s="7"/>
      <c r="X79" s="7"/>
      <c r="Y79" s="7"/>
      <c r="Z79" s="7"/>
      <c r="AA79" s="7"/>
      <c r="AB79" s="7"/>
      <c r="AC79" s="7"/>
      <c r="AD79" s="7"/>
      <c r="AE79" s="7"/>
      <c r="AF79" s="7"/>
      <c r="AG79" s="7"/>
      <c r="AH79" s="7"/>
      <c r="AI79" s="7"/>
      <c r="AJ79" s="7"/>
      <c r="AK79" s="7"/>
      <c r="AL79" s="7"/>
    </row>
    <row r="80" spans="1:38" ht="12.75" customHeight="1" x14ac:dyDescent="0.3">
      <c r="A80" s="7"/>
      <c r="B80" s="33">
        <f t="shared" si="0"/>
        <v>72</v>
      </c>
      <c r="C80" s="136"/>
      <c r="D80" s="108"/>
      <c r="E80" s="108"/>
      <c r="F80" s="108"/>
      <c r="G80" s="109"/>
      <c r="H80" s="36" t="str">
        <f t="array" ref="H80">IF(C80="","",INDEX(Settings!$AA$9:$AA$44,MATCH(C80,Settings!$X$9:$X$44,0)))</f>
        <v/>
      </c>
      <c r="I80" s="36" t="str">
        <f t="array" ref="I80">IF(C80="","",INDEX(Settings!$AD$9:$AD$44,MATCH(C80,Settings!$X$9:$X$44,0)))</f>
        <v/>
      </c>
      <c r="J80" s="37"/>
      <c r="K80" s="35"/>
      <c r="L80" s="38" t="str">
        <f t="array" ref="L80">IF(K80="","",INDEX(Settings!$R$9:$R$12,MATCH(K80,Settings!$Q$9:$Q$12,0)))</f>
        <v/>
      </c>
      <c r="M80" s="39" t="str">
        <f>IF(L80="","",'Risk &amp; Cont'!$R$9)</f>
        <v/>
      </c>
      <c r="N80" s="40" t="str">
        <f t="shared" si="1"/>
        <v/>
      </c>
      <c r="O80" s="38" t="str">
        <f t="array" ref="O80">IF(C80="","",INDEX(Settings!$Z$9:$Z$44,MATCH(C80,Settings!$X$9:$X$44,0)))</f>
        <v/>
      </c>
      <c r="P80" s="36" t="str">
        <f t="shared" si="2"/>
        <v/>
      </c>
      <c r="Q80" s="13" t="str">
        <f t="shared" si="3"/>
        <v/>
      </c>
      <c r="R80" s="41" t="str">
        <f t="shared" si="4"/>
        <v/>
      </c>
      <c r="S80" s="7"/>
      <c r="T80" s="7"/>
      <c r="U80" s="7"/>
      <c r="V80" s="7"/>
      <c r="W80" s="7"/>
      <c r="X80" s="7"/>
      <c r="Y80" s="7"/>
      <c r="Z80" s="7"/>
      <c r="AA80" s="7"/>
      <c r="AB80" s="7"/>
      <c r="AC80" s="7"/>
      <c r="AD80" s="7"/>
      <c r="AE80" s="7"/>
      <c r="AF80" s="7"/>
      <c r="AG80" s="7"/>
      <c r="AH80" s="7"/>
      <c r="AI80" s="7"/>
      <c r="AJ80" s="7"/>
      <c r="AK80" s="7"/>
      <c r="AL80" s="7"/>
    </row>
    <row r="81" spans="1:38" ht="12.75" customHeight="1" x14ac:dyDescent="0.3">
      <c r="A81" s="7"/>
      <c r="B81" s="33">
        <f t="shared" si="0"/>
        <v>73</v>
      </c>
      <c r="C81" s="136"/>
      <c r="D81" s="108"/>
      <c r="E81" s="108"/>
      <c r="F81" s="108"/>
      <c r="G81" s="109"/>
      <c r="H81" s="36" t="str">
        <f t="array" ref="H81">IF(C81="","",INDEX(Settings!$AA$9:$AA$44,MATCH(C81,Settings!$X$9:$X$44,0)))</f>
        <v/>
      </c>
      <c r="I81" s="36" t="str">
        <f t="array" ref="I81">IF(C81="","",INDEX(Settings!$AD$9:$AD$44,MATCH(C81,Settings!$X$9:$X$44,0)))</f>
        <v/>
      </c>
      <c r="J81" s="37"/>
      <c r="K81" s="35"/>
      <c r="L81" s="38" t="str">
        <f t="array" ref="L81">IF(K81="","",INDEX(Settings!$R$9:$R$12,MATCH(K81,Settings!$Q$9:$Q$12,0)))</f>
        <v/>
      </c>
      <c r="M81" s="39" t="str">
        <f>IF(L81="","",'Risk &amp; Cont'!$R$9)</f>
        <v/>
      </c>
      <c r="N81" s="40" t="str">
        <f t="shared" si="1"/>
        <v/>
      </c>
      <c r="O81" s="38" t="str">
        <f t="array" ref="O81">IF(C81="","",INDEX(Settings!$Z$9:$Z$44,MATCH(C81,Settings!$X$9:$X$44,0)))</f>
        <v/>
      </c>
      <c r="P81" s="36" t="str">
        <f t="shared" si="2"/>
        <v/>
      </c>
      <c r="Q81" s="13" t="str">
        <f t="shared" si="3"/>
        <v/>
      </c>
      <c r="R81" s="41" t="str">
        <f t="shared" si="4"/>
        <v/>
      </c>
      <c r="S81" s="7"/>
      <c r="T81" s="7"/>
      <c r="U81" s="7"/>
      <c r="V81" s="7"/>
      <c r="W81" s="7"/>
      <c r="X81" s="7"/>
      <c r="Y81" s="7"/>
      <c r="Z81" s="7"/>
      <c r="AA81" s="7"/>
      <c r="AB81" s="7"/>
      <c r="AC81" s="7"/>
      <c r="AD81" s="7"/>
      <c r="AE81" s="7"/>
      <c r="AF81" s="7"/>
      <c r="AG81" s="7"/>
      <c r="AH81" s="7"/>
      <c r="AI81" s="7"/>
      <c r="AJ81" s="7"/>
      <c r="AK81" s="7"/>
      <c r="AL81" s="7"/>
    </row>
    <row r="82" spans="1:38" ht="12.75" customHeight="1" x14ac:dyDescent="0.3">
      <c r="A82" s="7"/>
      <c r="B82" s="33">
        <f t="shared" si="0"/>
        <v>74</v>
      </c>
      <c r="C82" s="136"/>
      <c r="D82" s="108"/>
      <c r="E82" s="108"/>
      <c r="F82" s="108"/>
      <c r="G82" s="109"/>
      <c r="H82" s="36" t="str">
        <f t="array" ref="H82">IF(C82="","",INDEX(Settings!$AA$9:$AA$44,MATCH(C82,Settings!$X$9:$X$44,0)))</f>
        <v/>
      </c>
      <c r="I82" s="36" t="str">
        <f t="array" ref="I82">IF(C82="","",INDEX(Settings!$AD$9:$AD$44,MATCH(C82,Settings!$X$9:$X$44,0)))</f>
        <v/>
      </c>
      <c r="J82" s="37"/>
      <c r="K82" s="35"/>
      <c r="L82" s="38" t="str">
        <f t="array" ref="L82">IF(K82="","",INDEX(Settings!$R$9:$R$12,MATCH(K82,Settings!$Q$9:$Q$12,0)))</f>
        <v/>
      </c>
      <c r="M82" s="39" t="str">
        <f>IF(L82="","",'Risk &amp; Cont'!$R$9)</f>
        <v/>
      </c>
      <c r="N82" s="40" t="str">
        <f t="shared" si="1"/>
        <v/>
      </c>
      <c r="O82" s="38" t="str">
        <f t="array" ref="O82">IF(C82="","",INDEX(Settings!$Z$9:$Z$44,MATCH(C82,Settings!$X$9:$X$44,0)))</f>
        <v/>
      </c>
      <c r="P82" s="36" t="str">
        <f t="shared" si="2"/>
        <v/>
      </c>
      <c r="Q82" s="13" t="str">
        <f t="shared" si="3"/>
        <v/>
      </c>
      <c r="R82" s="41" t="str">
        <f t="shared" si="4"/>
        <v/>
      </c>
      <c r="S82" s="7"/>
      <c r="T82" s="7"/>
      <c r="U82" s="7"/>
      <c r="V82" s="7"/>
      <c r="W82" s="7"/>
      <c r="X82" s="7"/>
      <c r="Y82" s="7"/>
      <c r="Z82" s="7"/>
      <c r="AA82" s="7"/>
      <c r="AB82" s="7"/>
      <c r="AC82" s="7"/>
      <c r="AD82" s="7"/>
      <c r="AE82" s="7"/>
      <c r="AF82" s="7"/>
      <c r="AG82" s="7"/>
      <c r="AH82" s="7"/>
      <c r="AI82" s="7"/>
      <c r="AJ82" s="7"/>
      <c r="AK82" s="7"/>
      <c r="AL82" s="7"/>
    </row>
    <row r="83" spans="1:38" ht="12.75" customHeight="1" x14ac:dyDescent="0.3">
      <c r="A83" s="7"/>
      <c r="B83" s="33">
        <f t="shared" si="0"/>
        <v>75</v>
      </c>
      <c r="C83" s="136"/>
      <c r="D83" s="108"/>
      <c r="E83" s="108"/>
      <c r="F83" s="108"/>
      <c r="G83" s="109"/>
      <c r="H83" s="36" t="str">
        <f t="array" ref="H83">IF(C83="","",INDEX(Settings!$AA$9:$AA$44,MATCH(C83,Settings!$X$9:$X$44,0)))</f>
        <v/>
      </c>
      <c r="I83" s="36" t="str">
        <f t="array" ref="I83">IF(C83="","",INDEX(Settings!$AD$9:$AD$44,MATCH(C83,Settings!$X$9:$X$44,0)))</f>
        <v/>
      </c>
      <c r="J83" s="37"/>
      <c r="K83" s="35"/>
      <c r="L83" s="38" t="str">
        <f t="array" ref="L83">IF(K83="","",INDEX(Settings!$R$9:$R$12,MATCH(K83,Settings!$Q$9:$Q$12,0)))</f>
        <v/>
      </c>
      <c r="M83" s="39" t="str">
        <f>IF(L83="","",'Risk &amp; Cont'!$R$9)</f>
        <v/>
      </c>
      <c r="N83" s="40" t="str">
        <f t="shared" si="1"/>
        <v/>
      </c>
      <c r="O83" s="38" t="str">
        <f t="array" ref="O83">IF(C83="","",INDEX(Settings!$Z$9:$Z$44,MATCH(C83,Settings!$X$9:$X$44,0)))</f>
        <v/>
      </c>
      <c r="P83" s="36" t="str">
        <f t="shared" si="2"/>
        <v/>
      </c>
      <c r="Q83" s="13" t="str">
        <f t="shared" si="3"/>
        <v/>
      </c>
      <c r="R83" s="41" t="str">
        <f t="shared" si="4"/>
        <v/>
      </c>
      <c r="S83" s="7"/>
      <c r="T83" s="7"/>
      <c r="U83" s="7"/>
      <c r="V83" s="7"/>
      <c r="W83" s="7"/>
      <c r="X83" s="7"/>
      <c r="Y83" s="7"/>
      <c r="Z83" s="7"/>
      <c r="AA83" s="7"/>
      <c r="AB83" s="7"/>
      <c r="AC83" s="7"/>
      <c r="AD83" s="7"/>
      <c r="AE83" s="7"/>
      <c r="AF83" s="7"/>
      <c r="AG83" s="7"/>
      <c r="AH83" s="7"/>
      <c r="AI83" s="7"/>
      <c r="AJ83" s="7"/>
      <c r="AK83" s="7"/>
      <c r="AL83" s="7"/>
    </row>
    <row r="84" spans="1:38" ht="12.75" customHeight="1" x14ac:dyDescent="0.3">
      <c r="A84" s="7"/>
      <c r="B84" s="33">
        <f t="shared" si="0"/>
        <v>76</v>
      </c>
      <c r="C84" s="136"/>
      <c r="D84" s="108"/>
      <c r="E84" s="108"/>
      <c r="F84" s="108"/>
      <c r="G84" s="109"/>
      <c r="H84" s="36" t="str">
        <f t="array" ref="H84">IF(C84="","",INDEX(Settings!$AA$9:$AA$44,MATCH(C84,Settings!$X$9:$X$44,0)))</f>
        <v/>
      </c>
      <c r="I84" s="36" t="str">
        <f t="array" ref="I84">IF(C84="","",INDEX(Settings!$AD$9:$AD$44,MATCH(C84,Settings!$X$9:$X$44,0)))</f>
        <v/>
      </c>
      <c r="J84" s="37"/>
      <c r="K84" s="35"/>
      <c r="L84" s="38" t="str">
        <f t="array" ref="L84">IF(K84="","",INDEX(Settings!$R$9:$R$12,MATCH(K84,Settings!$Q$9:$Q$12,0)))</f>
        <v/>
      </c>
      <c r="M84" s="39" t="str">
        <f>IF(L84="","",'Risk &amp; Cont'!$R$9)</f>
        <v/>
      </c>
      <c r="N84" s="40" t="str">
        <f t="shared" si="1"/>
        <v/>
      </c>
      <c r="O84" s="38" t="str">
        <f t="array" ref="O84">IF(C84="","",INDEX(Settings!$Z$9:$Z$44,MATCH(C84,Settings!$X$9:$X$44,0)))</f>
        <v/>
      </c>
      <c r="P84" s="36" t="str">
        <f t="shared" si="2"/>
        <v/>
      </c>
      <c r="Q84" s="13" t="str">
        <f t="shared" si="3"/>
        <v/>
      </c>
      <c r="R84" s="41" t="str">
        <f t="shared" si="4"/>
        <v/>
      </c>
      <c r="S84" s="7"/>
      <c r="T84" s="7"/>
      <c r="U84" s="7"/>
      <c r="V84" s="7"/>
      <c r="W84" s="7"/>
      <c r="X84" s="7"/>
      <c r="Y84" s="7"/>
      <c r="Z84" s="7"/>
      <c r="AA84" s="7"/>
      <c r="AB84" s="7"/>
      <c r="AC84" s="7"/>
      <c r="AD84" s="7"/>
      <c r="AE84" s="7"/>
      <c r="AF84" s="7"/>
      <c r="AG84" s="7"/>
      <c r="AH84" s="7"/>
      <c r="AI84" s="7"/>
      <c r="AJ84" s="7"/>
      <c r="AK84" s="7"/>
      <c r="AL84" s="7"/>
    </row>
    <row r="85" spans="1:38" ht="12.75" customHeight="1" x14ac:dyDescent="0.3">
      <c r="A85" s="7"/>
      <c r="B85" s="33">
        <f t="shared" si="0"/>
        <v>77</v>
      </c>
      <c r="C85" s="136"/>
      <c r="D85" s="108"/>
      <c r="E85" s="108"/>
      <c r="F85" s="108"/>
      <c r="G85" s="109"/>
      <c r="H85" s="36" t="str">
        <f t="array" ref="H85">IF(C85="","",INDEX(Settings!$AA$9:$AA$44,MATCH(C85,Settings!$X$9:$X$44,0)))</f>
        <v/>
      </c>
      <c r="I85" s="36" t="str">
        <f t="array" ref="I85">IF(C85="","",INDEX(Settings!$AD$9:$AD$44,MATCH(C85,Settings!$X$9:$X$44,0)))</f>
        <v/>
      </c>
      <c r="J85" s="37"/>
      <c r="K85" s="35"/>
      <c r="L85" s="38" t="str">
        <f t="array" ref="L85">IF(K85="","",INDEX(Settings!$R$9:$R$12,MATCH(K85,Settings!$Q$9:$Q$12,0)))</f>
        <v/>
      </c>
      <c r="M85" s="39" t="str">
        <f>IF(L85="","",'Risk &amp; Cont'!$R$9)</f>
        <v/>
      </c>
      <c r="N85" s="40" t="str">
        <f t="shared" si="1"/>
        <v/>
      </c>
      <c r="O85" s="38" t="str">
        <f t="array" ref="O85">IF(C85="","",INDEX(Settings!$Z$9:$Z$44,MATCH(C85,Settings!$X$9:$X$44,0)))</f>
        <v/>
      </c>
      <c r="P85" s="36" t="str">
        <f t="shared" si="2"/>
        <v/>
      </c>
      <c r="Q85" s="13" t="str">
        <f t="shared" si="3"/>
        <v/>
      </c>
      <c r="R85" s="41" t="str">
        <f t="shared" si="4"/>
        <v/>
      </c>
      <c r="S85" s="7"/>
      <c r="T85" s="7"/>
      <c r="U85" s="7"/>
      <c r="V85" s="7"/>
      <c r="W85" s="7"/>
      <c r="X85" s="7"/>
      <c r="Y85" s="7"/>
      <c r="Z85" s="7"/>
      <c r="AA85" s="7"/>
      <c r="AB85" s="7"/>
      <c r="AC85" s="7"/>
      <c r="AD85" s="7"/>
      <c r="AE85" s="7"/>
      <c r="AF85" s="7"/>
      <c r="AG85" s="7"/>
      <c r="AH85" s="7"/>
      <c r="AI85" s="7"/>
      <c r="AJ85" s="7"/>
      <c r="AK85" s="7"/>
      <c r="AL85" s="7"/>
    </row>
    <row r="86" spans="1:38" ht="12.75" customHeight="1" x14ac:dyDescent="0.3">
      <c r="A86" s="7"/>
      <c r="B86" s="33">
        <f t="shared" si="0"/>
        <v>78</v>
      </c>
      <c r="C86" s="136"/>
      <c r="D86" s="108"/>
      <c r="E86" s="108"/>
      <c r="F86" s="108"/>
      <c r="G86" s="109"/>
      <c r="H86" s="36" t="str">
        <f t="array" ref="H86">IF(C86="","",INDEX(Settings!$AA$9:$AA$44,MATCH(C86,Settings!$X$9:$X$44,0)))</f>
        <v/>
      </c>
      <c r="I86" s="36" t="str">
        <f t="array" ref="I86">IF(C86="","",INDEX(Settings!$AD$9:$AD$44,MATCH(C86,Settings!$X$9:$X$44,0)))</f>
        <v/>
      </c>
      <c r="J86" s="37"/>
      <c r="K86" s="35"/>
      <c r="L86" s="38" t="str">
        <f t="array" ref="L86">IF(K86="","",INDEX(Settings!$R$9:$R$12,MATCH(K86,Settings!$Q$9:$Q$12,0)))</f>
        <v/>
      </c>
      <c r="M86" s="39" t="str">
        <f>IF(L86="","",'Risk &amp; Cont'!$R$9)</f>
        <v/>
      </c>
      <c r="N86" s="40" t="str">
        <f t="shared" si="1"/>
        <v/>
      </c>
      <c r="O86" s="38" t="str">
        <f t="array" ref="O86">IF(C86="","",INDEX(Settings!$Z$9:$Z$44,MATCH(C86,Settings!$X$9:$X$44,0)))</f>
        <v/>
      </c>
      <c r="P86" s="36" t="str">
        <f t="shared" si="2"/>
        <v/>
      </c>
      <c r="Q86" s="13" t="str">
        <f t="shared" si="3"/>
        <v/>
      </c>
      <c r="R86" s="41" t="str">
        <f t="shared" si="4"/>
        <v/>
      </c>
      <c r="S86" s="7"/>
      <c r="T86" s="7"/>
      <c r="U86" s="7"/>
      <c r="V86" s="7"/>
      <c r="W86" s="7"/>
      <c r="X86" s="7"/>
      <c r="Y86" s="7"/>
      <c r="Z86" s="7"/>
      <c r="AA86" s="7"/>
      <c r="AB86" s="7"/>
      <c r="AC86" s="7"/>
      <c r="AD86" s="7"/>
      <c r="AE86" s="7"/>
      <c r="AF86" s="7"/>
      <c r="AG86" s="7"/>
      <c r="AH86" s="7"/>
      <c r="AI86" s="7"/>
      <c r="AJ86" s="7"/>
      <c r="AK86" s="7"/>
      <c r="AL86" s="7"/>
    </row>
    <row r="87" spans="1:38" ht="12.75" customHeight="1" x14ac:dyDescent="0.3">
      <c r="A87" s="7"/>
      <c r="B87" s="33">
        <f t="shared" si="0"/>
        <v>79</v>
      </c>
      <c r="C87" s="136"/>
      <c r="D87" s="108"/>
      <c r="E87" s="108"/>
      <c r="F87" s="108"/>
      <c r="G87" s="109"/>
      <c r="H87" s="36" t="str">
        <f t="array" ref="H87">IF(C87="","",INDEX(Settings!$AA$9:$AA$44,MATCH(C87,Settings!$X$9:$X$44,0)))</f>
        <v/>
      </c>
      <c r="I87" s="36" t="str">
        <f t="array" ref="I87">IF(C87="","",INDEX(Settings!$AD$9:$AD$44,MATCH(C87,Settings!$X$9:$X$44,0)))</f>
        <v/>
      </c>
      <c r="J87" s="37"/>
      <c r="K87" s="35"/>
      <c r="L87" s="38" t="str">
        <f t="array" ref="L87">IF(K87="","",INDEX(Settings!$R$9:$R$12,MATCH(K87,Settings!$Q$9:$Q$12,0)))</f>
        <v/>
      </c>
      <c r="M87" s="39" t="str">
        <f>IF(L87="","",'Risk &amp; Cont'!$R$9)</f>
        <v/>
      </c>
      <c r="N87" s="40" t="str">
        <f t="shared" si="1"/>
        <v/>
      </c>
      <c r="O87" s="38" t="str">
        <f t="array" ref="O87">IF(C87="","",INDEX(Settings!$Z$9:$Z$44,MATCH(C87,Settings!$X$9:$X$44,0)))</f>
        <v/>
      </c>
      <c r="P87" s="36" t="str">
        <f t="shared" si="2"/>
        <v/>
      </c>
      <c r="Q87" s="13" t="str">
        <f t="shared" si="3"/>
        <v/>
      </c>
      <c r="R87" s="41" t="str">
        <f t="shared" si="4"/>
        <v/>
      </c>
      <c r="S87" s="7"/>
      <c r="T87" s="7"/>
      <c r="U87" s="7"/>
      <c r="V87" s="7"/>
      <c r="W87" s="7"/>
      <c r="X87" s="7"/>
      <c r="Y87" s="7"/>
      <c r="Z87" s="7"/>
      <c r="AA87" s="7"/>
      <c r="AB87" s="7"/>
      <c r="AC87" s="7"/>
      <c r="AD87" s="7"/>
      <c r="AE87" s="7"/>
      <c r="AF87" s="7"/>
      <c r="AG87" s="7"/>
      <c r="AH87" s="7"/>
      <c r="AI87" s="7"/>
      <c r="AJ87" s="7"/>
      <c r="AK87" s="7"/>
      <c r="AL87" s="7"/>
    </row>
    <row r="88" spans="1:38" ht="12.75" customHeight="1" x14ac:dyDescent="0.3">
      <c r="A88" s="7"/>
      <c r="B88" s="33">
        <f t="shared" si="0"/>
        <v>80</v>
      </c>
      <c r="C88" s="136"/>
      <c r="D88" s="108"/>
      <c r="E88" s="108"/>
      <c r="F88" s="108"/>
      <c r="G88" s="109"/>
      <c r="H88" s="36" t="str">
        <f t="array" ref="H88">IF(C88="","",INDEX(Settings!$AA$9:$AA$44,MATCH(C88,Settings!$X$9:$X$44,0)))</f>
        <v/>
      </c>
      <c r="I88" s="36" t="str">
        <f t="array" ref="I88">IF(C88="","",INDEX(Settings!$AD$9:$AD$44,MATCH(C88,Settings!$X$9:$X$44,0)))</f>
        <v/>
      </c>
      <c r="J88" s="37"/>
      <c r="K88" s="35"/>
      <c r="L88" s="38" t="str">
        <f t="array" ref="L88">IF(K88="","",INDEX(Settings!$R$9:$R$12,MATCH(K88,Settings!$Q$9:$Q$12,0)))</f>
        <v/>
      </c>
      <c r="M88" s="39" t="str">
        <f>IF(L88="","",'Risk &amp; Cont'!$R$9)</f>
        <v/>
      </c>
      <c r="N88" s="40" t="str">
        <f t="shared" si="1"/>
        <v/>
      </c>
      <c r="O88" s="38" t="str">
        <f t="array" ref="O88">IF(C88="","",INDEX(Settings!$Z$9:$Z$44,MATCH(C88,Settings!$X$9:$X$44,0)))</f>
        <v/>
      </c>
      <c r="P88" s="36" t="str">
        <f t="shared" si="2"/>
        <v/>
      </c>
      <c r="Q88" s="13" t="str">
        <f t="shared" si="3"/>
        <v/>
      </c>
      <c r="R88" s="41" t="str">
        <f t="shared" si="4"/>
        <v/>
      </c>
      <c r="S88" s="7"/>
      <c r="T88" s="7"/>
      <c r="U88" s="7"/>
      <c r="V88" s="7"/>
      <c r="W88" s="7"/>
      <c r="X88" s="7"/>
      <c r="Y88" s="7"/>
      <c r="Z88" s="7"/>
      <c r="AA88" s="7"/>
      <c r="AB88" s="7"/>
      <c r="AC88" s="7"/>
      <c r="AD88" s="7"/>
      <c r="AE88" s="7"/>
      <c r="AF88" s="7"/>
      <c r="AG88" s="7"/>
      <c r="AH88" s="7"/>
      <c r="AI88" s="7"/>
      <c r="AJ88" s="7"/>
      <c r="AK88" s="7"/>
      <c r="AL88" s="7"/>
    </row>
    <row r="89" spans="1:38" ht="12.75" customHeight="1" x14ac:dyDescent="0.3">
      <c r="A89" s="7"/>
      <c r="B89" s="33">
        <f t="shared" si="0"/>
        <v>81</v>
      </c>
      <c r="C89" s="136"/>
      <c r="D89" s="108"/>
      <c r="E89" s="108"/>
      <c r="F89" s="108"/>
      <c r="G89" s="109"/>
      <c r="H89" s="36" t="str">
        <f t="array" ref="H89">IF(C89="","",INDEX(Settings!$AA$9:$AA$44,MATCH(C89,Settings!$X$9:$X$44,0)))</f>
        <v/>
      </c>
      <c r="I89" s="36" t="str">
        <f t="array" ref="I89">IF(C89="","",INDEX(Settings!$AD$9:$AD$44,MATCH(C89,Settings!$X$9:$X$44,0)))</f>
        <v/>
      </c>
      <c r="J89" s="37"/>
      <c r="K89" s="35"/>
      <c r="L89" s="38" t="str">
        <f t="array" ref="L89">IF(K89="","",INDEX(Settings!$R$9:$R$12,MATCH(K89,Settings!$Q$9:$Q$12,0)))</f>
        <v/>
      </c>
      <c r="M89" s="39" t="str">
        <f>IF(L89="","",'Risk &amp; Cont'!$R$9)</f>
        <v/>
      </c>
      <c r="N89" s="40" t="str">
        <f t="shared" si="1"/>
        <v/>
      </c>
      <c r="O89" s="38" t="str">
        <f t="array" ref="O89">IF(C89="","",INDEX(Settings!$Z$9:$Z$44,MATCH(C89,Settings!$X$9:$X$44,0)))</f>
        <v/>
      </c>
      <c r="P89" s="36" t="str">
        <f t="shared" si="2"/>
        <v/>
      </c>
      <c r="Q89" s="13" t="str">
        <f t="shared" si="3"/>
        <v/>
      </c>
      <c r="R89" s="41" t="str">
        <f t="shared" si="4"/>
        <v/>
      </c>
      <c r="S89" s="7"/>
      <c r="T89" s="7"/>
      <c r="U89" s="7"/>
      <c r="V89" s="7"/>
      <c r="W89" s="7"/>
      <c r="X89" s="7"/>
      <c r="Y89" s="7"/>
      <c r="Z89" s="7"/>
      <c r="AA89" s="7"/>
      <c r="AB89" s="7"/>
      <c r="AC89" s="7"/>
      <c r="AD89" s="7"/>
      <c r="AE89" s="7"/>
      <c r="AF89" s="7"/>
      <c r="AG89" s="7"/>
      <c r="AH89" s="7"/>
      <c r="AI89" s="7"/>
      <c r="AJ89" s="7"/>
      <c r="AK89" s="7"/>
      <c r="AL89" s="7"/>
    </row>
    <row r="90" spans="1:38" ht="12.75" customHeight="1" x14ac:dyDescent="0.3">
      <c r="A90" s="7"/>
      <c r="B90" s="33">
        <f t="shared" si="0"/>
        <v>82</v>
      </c>
      <c r="C90" s="136"/>
      <c r="D90" s="108"/>
      <c r="E90" s="108"/>
      <c r="F90" s="108"/>
      <c r="G90" s="109"/>
      <c r="H90" s="36" t="str">
        <f t="array" ref="H90">IF(C90="","",INDEX(Settings!$AA$9:$AA$44,MATCH(C90,Settings!$X$9:$X$44,0)))</f>
        <v/>
      </c>
      <c r="I90" s="36" t="str">
        <f t="array" ref="I90">IF(C90="","",INDEX(Settings!$AD$9:$AD$44,MATCH(C90,Settings!$X$9:$X$44,0)))</f>
        <v/>
      </c>
      <c r="J90" s="37"/>
      <c r="K90" s="35"/>
      <c r="L90" s="38" t="str">
        <f t="array" ref="L90">IF(K90="","",INDEX(Settings!$R$9:$R$12,MATCH(K90,Settings!$Q$9:$Q$12,0)))</f>
        <v/>
      </c>
      <c r="M90" s="39" t="str">
        <f>IF(L90="","",'Risk &amp; Cont'!$R$9)</f>
        <v/>
      </c>
      <c r="N90" s="40" t="str">
        <f t="shared" si="1"/>
        <v/>
      </c>
      <c r="O90" s="38" t="str">
        <f t="array" ref="O90">IF(C90="","",INDEX(Settings!$Z$9:$Z$44,MATCH(C90,Settings!$X$9:$X$44,0)))</f>
        <v/>
      </c>
      <c r="P90" s="36" t="str">
        <f t="shared" si="2"/>
        <v/>
      </c>
      <c r="Q90" s="13" t="str">
        <f t="shared" si="3"/>
        <v/>
      </c>
      <c r="R90" s="41" t="str">
        <f t="shared" si="4"/>
        <v/>
      </c>
      <c r="S90" s="7"/>
      <c r="T90" s="7"/>
      <c r="U90" s="7"/>
      <c r="V90" s="7"/>
      <c r="W90" s="7"/>
      <c r="X90" s="7"/>
      <c r="Y90" s="7"/>
      <c r="Z90" s="7"/>
      <c r="AA90" s="7"/>
      <c r="AB90" s="7"/>
      <c r="AC90" s="7"/>
      <c r="AD90" s="7"/>
      <c r="AE90" s="7"/>
      <c r="AF90" s="7"/>
      <c r="AG90" s="7"/>
      <c r="AH90" s="7"/>
      <c r="AI90" s="7"/>
      <c r="AJ90" s="7"/>
      <c r="AK90" s="7"/>
      <c r="AL90" s="7"/>
    </row>
    <row r="91" spans="1:38" ht="12.75" customHeight="1" x14ac:dyDescent="0.3">
      <c r="A91" s="7"/>
      <c r="B91" s="33">
        <f t="shared" si="0"/>
        <v>83</v>
      </c>
      <c r="C91" s="136"/>
      <c r="D91" s="108"/>
      <c r="E91" s="108"/>
      <c r="F91" s="108"/>
      <c r="G91" s="109"/>
      <c r="H91" s="36" t="str">
        <f t="array" ref="H91">IF(C91="","",INDEX(Settings!$AA$9:$AA$44,MATCH(C91,Settings!$X$9:$X$44,0)))</f>
        <v/>
      </c>
      <c r="I91" s="36" t="str">
        <f t="array" ref="I91">IF(C91="","",INDEX(Settings!$AD$9:$AD$44,MATCH(C91,Settings!$X$9:$X$44,0)))</f>
        <v/>
      </c>
      <c r="J91" s="37"/>
      <c r="K91" s="35"/>
      <c r="L91" s="38" t="str">
        <f t="array" ref="L91">IF(K91="","",INDEX(Settings!$R$9:$R$12,MATCH(K91,Settings!$Q$9:$Q$12,0)))</f>
        <v/>
      </c>
      <c r="M91" s="39" t="str">
        <f>IF(L91="","",'Risk &amp; Cont'!$R$9)</f>
        <v/>
      </c>
      <c r="N91" s="40" t="str">
        <f t="shared" si="1"/>
        <v/>
      </c>
      <c r="O91" s="38" t="str">
        <f t="array" ref="O91">IF(C91="","",INDEX(Settings!$Z$9:$Z$44,MATCH(C91,Settings!$X$9:$X$44,0)))</f>
        <v/>
      </c>
      <c r="P91" s="36" t="str">
        <f t="shared" si="2"/>
        <v/>
      </c>
      <c r="Q91" s="13" t="str">
        <f t="shared" si="3"/>
        <v/>
      </c>
      <c r="R91" s="41" t="str">
        <f t="shared" si="4"/>
        <v/>
      </c>
      <c r="S91" s="7"/>
      <c r="T91" s="7"/>
      <c r="U91" s="7"/>
      <c r="V91" s="7"/>
      <c r="W91" s="7"/>
      <c r="X91" s="7"/>
      <c r="Y91" s="7"/>
      <c r="Z91" s="7"/>
      <c r="AA91" s="7"/>
      <c r="AB91" s="7"/>
      <c r="AC91" s="7"/>
      <c r="AD91" s="7"/>
      <c r="AE91" s="7"/>
      <c r="AF91" s="7"/>
      <c r="AG91" s="7"/>
      <c r="AH91" s="7"/>
      <c r="AI91" s="7"/>
      <c r="AJ91" s="7"/>
      <c r="AK91" s="7"/>
      <c r="AL91" s="7"/>
    </row>
    <row r="92" spans="1:38" ht="12.75" customHeight="1" x14ac:dyDescent="0.3">
      <c r="A92" s="7"/>
      <c r="B92" s="33">
        <f t="shared" si="0"/>
        <v>84</v>
      </c>
      <c r="C92" s="136"/>
      <c r="D92" s="108"/>
      <c r="E92" s="108"/>
      <c r="F92" s="108"/>
      <c r="G92" s="109"/>
      <c r="H92" s="36" t="str">
        <f t="array" ref="H92">IF(C92="","",INDEX(Settings!$AA$9:$AA$44,MATCH(C92,Settings!$X$9:$X$44,0)))</f>
        <v/>
      </c>
      <c r="I92" s="36" t="str">
        <f t="array" ref="I92">IF(C92="","",INDEX(Settings!$AD$9:$AD$44,MATCH(C92,Settings!$X$9:$X$44,0)))</f>
        <v/>
      </c>
      <c r="J92" s="37"/>
      <c r="K92" s="35"/>
      <c r="L92" s="38" t="str">
        <f t="array" ref="L92">IF(K92="","",INDEX(Settings!$R$9:$R$12,MATCH(K92,Settings!$Q$9:$Q$12,0)))</f>
        <v/>
      </c>
      <c r="M92" s="39" t="str">
        <f>IF(L92="","",'Risk &amp; Cont'!$R$9)</f>
        <v/>
      </c>
      <c r="N92" s="40" t="str">
        <f t="shared" si="1"/>
        <v/>
      </c>
      <c r="O92" s="38" t="str">
        <f t="array" ref="O92">IF(C92="","",INDEX(Settings!$Z$9:$Z$44,MATCH(C92,Settings!$X$9:$X$44,0)))</f>
        <v/>
      </c>
      <c r="P92" s="36" t="str">
        <f t="shared" si="2"/>
        <v/>
      </c>
      <c r="Q92" s="13" t="str">
        <f t="shared" si="3"/>
        <v/>
      </c>
      <c r="R92" s="41" t="str">
        <f t="shared" si="4"/>
        <v/>
      </c>
      <c r="S92" s="7"/>
      <c r="T92" s="7"/>
      <c r="U92" s="7"/>
      <c r="V92" s="7"/>
      <c r="W92" s="7"/>
      <c r="X92" s="7"/>
      <c r="Y92" s="7"/>
      <c r="Z92" s="7"/>
      <c r="AA92" s="7"/>
      <c r="AB92" s="7"/>
      <c r="AC92" s="7"/>
      <c r="AD92" s="7"/>
      <c r="AE92" s="7"/>
      <c r="AF92" s="7"/>
      <c r="AG92" s="7"/>
      <c r="AH92" s="7"/>
      <c r="AI92" s="7"/>
      <c r="AJ92" s="7"/>
      <c r="AK92" s="7"/>
      <c r="AL92" s="7"/>
    </row>
    <row r="93" spans="1:38" ht="12.75" customHeight="1" x14ac:dyDescent="0.3">
      <c r="A93" s="7"/>
      <c r="B93" s="33">
        <f t="shared" si="0"/>
        <v>85</v>
      </c>
      <c r="C93" s="136"/>
      <c r="D93" s="108"/>
      <c r="E93" s="108"/>
      <c r="F93" s="108"/>
      <c r="G93" s="109"/>
      <c r="H93" s="36" t="str">
        <f t="array" ref="H93">IF(C93="","",INDEX(Settings!$AA$9:$AA$44,MATCH(C93,Settings!$X$9:$X$44,0)))</f>
        <v/>
      </c>
      <c r="I93" s="36" t="str">
        <f t="array" ref="I93">IF(C93="","",INDEX(Settings!$AD$9:$AD$44,MATCH(C93,Settings!$X$9:$X$44,0)))</f>
        <v/>
      </c>
      <c r="J93" s="37"/>
      <c r="K93" s="35"/>
      <c r="L93" s="38" t="str">
        <f t="array" ref="L93">IF(K93="","",INDEX(Settings!$R$9:$R$12,MATCH(K93,Settings!$Q$9:$Q$12,0)))</f>
        <v/>
      </c>
      <c r="M93" s="39" t="str">
        <f>IF(L93="","",'Risk &amp; Cont'!$R$9)</f>
        <v/>
      </c>
      <c r="N93" s="40" t="str">
        <f t="shared" si="1"/>
        <v/>
      </c>
      <c r="O93" s="38" t="str">
        <f t="array" ref="O93">IF(C93="","",INDEX(Settings!$Z$9:$Z$44,MATCH(C93,Settings!$X$9:$X$44,0)))</f>
        <v/>
      </c>
      <c r="P93" s="36" t="str">
        <f t="shared" si="2"/>
        <v/>
      </c>
      <c r="Q93" s="13" t="str">
        <f t="shared" si="3"/>
        <v/>
      </c>
      <c r="R93" s="41" t="str">
        <f t="shared" si="4"/>
        <v/>
      </c>
      <c r="S93" s="7"/>
      <c r="T93" s="7"/>
      <c r="U93" s="7"/>
      <c r="V93" s="7"/>
      <c r="W93" s="7"/>
      <c r="X93" s="7"/>
      <c r="Y93" s="7"/>
      <c r="Z93" s="7"/>
      <c r="AA93" s="7"/>
      <c r="AB93" s="7"/>
      <c r="AC93" s="7"/>
      <c r="AD93" s="7"/>
      <c r="AE93" s="7"/>
      <c r="AF93" s="7"/>
      <c r="AG93" s="7"/>
      <c r="AH93" s="7"/>
      <c r="AI93" s="7"/>
      <c r="AJ93" s="7"/>
      <c r="AK93" s="7"/>
      <c r="AL93" s="7"/>
    </row>
    <row r="94" spans="1:38" ht="12.75" customHeight="1" x14ac:dyDescent="0.3">
      <c r="A94" s="7"/>
      <c r="B94" s="33">
        <f t="shared" si="0"/>
        <v>86</v>
      </c>
      <c r="C94" s="136"/>
      <c r="D94" s="108"/>
      <c r="E94" s="108"/>
      <c r="F94" s="108"/>
      <c r="G94" s="109"/>
      <c r="H94" s="36" t="str">
        <f t="array" ref="H94">IF(C94="","",INDEX(Settings!$AA$9:$AA$44,MATCH(C94,Settings!$X$9:$X$44,0)))</f>
        <v/>
      </c>
      <c r="I94" s="36" t="str">
        <f t="array" ref="I94">IF(C94="","",INDEX(Settings!$AD$9:$AD$44,MATCH(C94,Settings!$X$9:$X$44,0)))</f>
        <v/>
      </c>
      <c r="J94" s="37"/>
      <c r="K94" s="35"/>
      <c r="L94" s="38" t="str">
        <f t="array" ref="L94">IF(K94="","",INDEX(Settings!$R$9:$R$12,MATCH(K94,Settings!$Q$9:$Q$12,0)))</f>
        <v/>
      </c>
      <c r="M94" s="39" t="str">
        <f>IF(L94="","",'Risk &amp; Cont'!$R$9)</f>
        <v/>
      </c>
      <c r="N94" s="40" t="str">
        <f t="shared" si="1"/>
        <v/>
      </c>
      <c r="O94" s="38" t="str">
        <f t="array" ref="O94">IF(C94="","",INDEX(Settings!$Z$9:$Z$44,MATCH(C94,Settings!$X$9:$X$44,0)))</f>
        <v/>
      </c>
      <c r="P94" s="36" t="str">
        <f t="shared" si="2"/>
        <v/>
      </c>
      <c r="Q94" s="13" t="str">
        <f t="shared" si="3"/>
        <v/>
      </c>
      <c r="R94" s="41" t="str">
        <f t="shared" si="4"/>
        <v/>
      </c>
      <c r="S94" s="7"/>
      <c r="T94" s="7"/>
      <c r="U94" s="7"/>
      <c r="V94" s="7"/>
      <c r="W94" s="7"/>
      <c r="X94" s="7"/>
      <c r="Y94" s="7"/>
      <c r="Z94" s="7"/>
      <c r="AA94" s="7"/>
      <c r="AB94" s="7"/>
      <c r="AC94" s="7"/>
      <c r="AD94" s="7"/>
      <c r="AE94" s="7"/>
      <c r="AF94" s="7"/>
      <c r="AG94" s="7"/>
      <c r="AH94" s="7"/>
      <c r="AI94" s="7"/>
      <c r="AJ94" s="7"/>
      <c r="AK94" s="7"/>
      <c r="AL94" s="7"/>
    </row>
    <row r="95" spans="1:38" ht="12.75" customHeight="1" x14ac:dyDescent="0.3">
      <c r="A95" s="7"/>
      <c r="B95" s="33">
        <f t="shared" si="0"/>
        <v>87</v>
      </c>
      <c r="C95" s="136"/>
      <c r="D95" s="108"/>
      <c r="E95" s="108"/>
      <c r="F95" s="108"/>
      <c r="G95" s="109"/>
      <c r="H95" s="36" t="str">
        <f t="array" ref="H95">IF(C95="","",INDEX(Settings!$AA$9:$AA$44,MATCH(C95,Settings!$X$9:$X$44,0)))</f>
        <v/>
      </c>
      <c r="I95" s="36" t="str">
        <f t="array" ref="I95">IF(C95="","",INDEX(Settings!$AD$9:$AD$44,MATCH(C95,Settings!$X$9:$X$44,0)))</f>
        <v/>
      </c>
      <c r="J95" s="37"/>
      <c r="K95" s="35"/>
      <c r="L95" s="38" t="str">
        <f t="array" ref="L95">IF(K95="","",INDEX(Settings!$R$9:$R$12,MATCH(K95,Settings!$Q$9:$Q$12,0)))</f>
        <v/>
      </c>
      <c r="M95" s="39" t="str">
        <f>IF(L95="","",'Risk &amp; Cont'!$R$9)</f>
        <v/>
      </c>
      <c r="N95" s="40" t="str">
        <f t="shared" si="1"/>
        <v/>
      </c>
      <c r="O95" s="38" t="str">
        <f t="array" ref="O95">IF(C95="","",INDEX(Settings!$Z$9:$Z$44,MATCH(C95,Settings!$X$9:$X$44,0)))</f>
        <v/>
      </c>
      <c r="P95" s="36" t="str">
        <f t="shared" si="2"/>
        <v/>
      </c>
      <c r="Q95" s="13" t="str">
        <f t="shared" si="3"/>
        <v/>
      </c>
      <c r="R95" s="41" t="str">
        <f t="shared" si="4"/>
        <v/>
      </c>
      <c r="S95" s="7"/>
      <c r="T95" s="7"/>
      <c r="U95" s="7"/>
      <c r="V95" s="7"/>
      <c r="W95" s="7"/>
      <c r="X95" s="7"/>
      <c r="Y95" s="7"/>
      <c r="Z95" s="7"/>
      <c r="AA95" s="7"/>
      <c r="AB95" s="7"/>
      <c r="AC95" s="7"/>
      <c r="AD95" s="7"/>
      <c r="AE95" s="7"/>
      <c r="AF95" s="7"/>
      <c r="AG95" s="7"/>
      <c r="AH95" s="7"/>
      <c r="AI95" s="7"/>
      <c r="AJ95" s="7"/>
      <c r="AK95" s="7"/>
      <c r="AL95" s="7"/>
    </row>
    <row r="96" spans="1:38" ht="12.75" customHeight="1" x14ac:dyDescent="0.3">
      <c r="A96" s="7"/>
      <c r="B96" s="33">
        <f t="shared" si="0"/>
        <v>88</v>
      </c>
      <c r="C96" s="136"/>
      <c r="D96" s="108"/>
      <c r="E96" s="108"/>
      <c r="F96" s="108"/>
      <c r="G96" s="109"/>
      <c r="H96" s="36" t="str">
        <f t="array" ref="H96">IF(C96="","",INDEX(Settings!$AA$9:$AA$44,MATCH(C96,Settings!$X$9:$X$44,0)))</f>
        <v/>
      </c>
      <c r="I96" s="36" t="str">
        <f t="array" ref="I96">IF(C96="","",INDEX(Settings!$AD$9:$AD$44,MATCH(C96,Settings!$X$9:$X$44,0)))</f>
        <v/>
      </c>
      <c r="J96" s="37"/>
      <c r="K96" s="35"/>
      <c r="L96" s="38" t="str">
        <f t="array" ref="L96">IF(K96="","",INDEX(Settings!$R$9:$R$12,MATCH(K96,Settings!$Q$9:$Q$12,0)))</f>
        <v/>
      </c>
      <c r="M96" s="39" t="str">
        <f>IF(L96="","",'Risk &amp; Cont'!$R$9)</f>
        <v/>
      </c>
      <c r="N96" s="40" t="str">
        <f t="shared" si="1"/>
        <v/>
      </c>
      <c r="O96" s="38" t="str">
        <f t="array" ref="O96">IF(C96="","",INDEX(Settings!$Z$9:$Z$44,MATCH(C96,Settings!$X$9:$X$44,0)))</f>
        <v/>
      </c>
      <c r="P96" s="36" t="str">
        <f t="shared" si="2"/>
        <v/>
      </c>
      <c r="Q96" s="13" t="str">
        <f t="shared" si="3"/>
        <v/>
      </c>
      <c r="R96" s="41" t="str">
        <f t="shared" si="4"/>
        <v/>
      </c>
      <c r="S96" s="7"/>
      <c r="T96" s="7"/>
      <c r="U96" s="7"/>
      <c r="V96" s="7"/>
      <c r="W96" s="7"/>
      <c r="X96" s="7"/>
      <c r="Y96" s="7"/>
      <c r="Z96" s="7"/>
      <c r="AA96" s="7"/>
      <c r="AB96" s="7"/>
      <c r="AC96" s="7"/>
      <c r="AD96" s="7"/>
      <c r="AE96" s="7"/>
      <c r="AF96" s="7"/>
      <c r="AG96" s="7"/>
      <c r="AH96" s="7"/>
      <c r="AI96" s="7"/>
      <c r="AJ96" s="7"/>
      <c r="AK96" s="7"/>
      <c r="AL96" s="7"/>
    </row>
    <row r="97" spans="1:38" ht="12.75" customHeight="1" x14ac:dyDescent="0.3">
      <c r="A97" s="7"/>
      <c r="B97" s="33">
        <f t="shared" si="0"/>
        <v>89</v>
      </c>
      <c r="C97" s="136"/>
      <c r="D97" s="108"/>
      <c r="E97" s="108"/>
      <c r="F97" s="108"/>
      <c r="G97" s="109"/>
      <c r="H97" s="36" t="str">
        <f t="array" ref="H97">IF(C97="","",INDEX(Settings!$AA$9:$AA$44,MATCH(C97,Settings!$X$9:$X$44,0)))</f>
        <v/>
      </c>
      <c r="I97" s="36" t="str">
        <f t="array" ref="I97">IF(C97="","",INDEX(Settings!$AD$9:$AD$44,MATCH(C97,Settings!$X$9:$X$44,0)))</f>
        <v/>
      </c>
      <c r="J97" s="37"/>
      <c r="K97" s="35"/>
      <c r="L97" s="38" t="str">
        <f t="array" ref="L97">IF(K97="","",INDEX(Settings!$R$9:$R$12,MATCH(K97,Settings!$Q$9:$Q$12,0)))</f>
        <v/>
      </c>
      <c r="M97" s="39" t="str">
        <f>IF(L97="","",'Risk &amp; Cont'!$R$9)</f>
        <v/>
      </c>
      <c r="N97" s="40" t="str">
        <f t="shared" si="1"/>
        <v/>
      </c>
      <c r="O97" s="38" t="str">
        <f t="array" ref="O97">IF(C97="","",INDEX(Settings!$Z$9:$Z$44,MATCH(C97,Settings!$X$9:$X$44,0)))</f>
        <v/>
      </c>
      <c r="P97" s="36" t="str">
        <f t="shared" si="2"/>
        <v/>
      </c>
      <c r="Q97" s="13" t="str">
        <f t="shared" si="3"/>
        <v/>
      </c>
      <c r="R97" s="41" t="str">
        <f t="shared" si="4"/>
        <v/>
      </c>
      <c r="S97" s="7"/>
      <c r="T97" s="7"/>
      <c r="U97" s="7"/>
      <c r="V97" s="7"/>
      <c r="W97" s="7"/>
      <c r="X97" s="7"/>
      <c r="Y97" s="7"/>
      <c r="Z97" s="7"/>
      <c r="AA97" s="7"/>
      <c r="AB97" s="7"/>
      <c r="AC97" s="7"/>
      <c r="AD97" s="7"/>
      <c r="AE97" s="7"/>
      <c r="AF97" s="7"/>
      <c r="AG97" s="7"/>
      <c r="AH97" s="7"/>
      <c r="AI97" s="7"/>
      <c r="AJ97" s="7"/>
      <c r="AK97" s="7"/>
      <c r="AL97" s="7"/>
    </row>
    <row r="98" spans="1:38" ht="12.75" customHeight="1" x14ac:dyDescent="0.3">
      <c r="A98" s="7"/>
      <c r="B98" s="33">
        <f t="shared" si="0"/>
        <v>90</v>
      </c>
      <c r="C98" s="136"/>
      <c r="D98" s="108"/>
      <c r="E98" s="108"/>
      <c r="F98" s="108"/>
      <c r="G98" s="109"/>
      <c r="H98" s="36" t="str">
        <f t="array" ref="H98">IF(C98="","",INDEX(Settings!$AA$9:$AA$44,MATCH(C98,Settings!$X$9:$X$44,0)))</f>
        <v/>
      </c>
      <c r="I98" s="36" t="str">
        <f t="array" ref="I98">IF(C98="","",INDEX(Settings!$AD$9:$AD$44,MATCH(C98,Settings!$X$9:$X$44,0)))</f>
        <v/>
      </c>
      <c r="J98" s="37"/>
      <c r="K98" s="35"/>
      <c r="L98" s="38" t="str">
        <f t="array" ref="L98">IF(K98="","",INDEX(Settings!$R$9:$R$12,MATCH(K98,Settings!$Q$9:$Q$12,0)))</f>
        <v/>
      </c>
      <c r="M98" s="39" t="str">
        <f>IF(L98="","",'Risk &amp; Cont'!$R$9)</f>
        <v/>
      </c>
      <c r="N98" s="40" t="str">
        <f t="shared" si="1"/>
        <v/>
      </c>
      <c r="O98" s="38" t="str">
        <f t="array" ref="O98">IF(C98="","",INDEX(Settings!$Z$9:$Z$44,MATCH(C98,Settings!$X$9:$X$44,0)))</f>
        <v/>
      </c>
      <c r="P98" s="36" t="str">
        <f t="shared" si="2"/>
        <v/>
      </c>
      <c r="Q98" s="13" t="str">
        <f t="shared" si="3"/>
        <v/>
      </c>
      <c r="R98" s="41" t="str">
        <f t="shared" si="4"/>
        <v/>
      </c>
      <c r="S98" s="7"/>
      <c r="T98" s="7"/>
      <c r="U98" s="7"/>
      <c r="V98" s="7"/>
      <c r="W98" s="7"/>
      <c r="X98" s="7"/>
      <c r="Y98" s="7"/>
      <c r="Z98" s="7"/>
      <c r="AA98" s="7"/>
      <c r="AB98" s="7"/>
      <c r="AC98" s="7"/>
      <c r="AD98" s="7"/>
      <c r="AE98" s="7"/>
      <c r="AF98" s="7"/>
      <c r="AG98" s="7"/>
      <c r="AH98" s="7"/>
      <c r="AI98" s="7"/>
      <c r="AJ98" s="7"/>
      <c r="AK98" s="7"/>
      <c r="AL98" s="7"/>
    </row>
    <row r="99" spans="1:38" ht="12.75" customHeight="1" x14ac:dyDescent="0.3">
      <c r="A99" s="7"/>
      <c r="B99" s="33">
        <f t="shared" si="0"/>
        <v>91</v>
      </c>
      <c r="C99" s="136"/>
      <c r="D99" s="108"/>
      <c r="E99" s="108"/>
      <c r="F99" s="108"/>
      <c r="G99" s="109"/>
      <c r="H99" s="36" t="str">
        <f t="array" ref="H99">IF(C99="","",INDEX(Settings!$AA$9:$AA$44,MATCH(C99,Settings!$X$9:$X$44,0)))</f>
        <v/>
      </c>
      <c r="I99" s="36" t="str">
        <f t="array" ref="I99">IF(C99="","",INDEX(Settings!$AD$9:$AD$44,MATCH(C99,Settings!$X$9:$X$44,0)))</f>
        <v/>
      </c>
      <c r="J99" s="37"/>
      <c r="K99" s="35"/>
      <c r="L99" s="38" t="str">
        <f t="array" ref="L99">IF(K99="","",INDEX(Settings!$R$9:$R$12,MATCH(K99,Settings!$Q$9:$Q$12,0)))</f>
        <v/>
      </c>
      <c r="M99" s="39" t="str">
        <f>IF(L99="","",'Risk &amp; Cont'!$R$9)</f>
        <v/>
      </c>
      <c r="N99" s="40" t="str">
        <f t="shared" si="1"/>
        <v/>
      </c>
      <c r="O99" s="38" t="str">
        <f t="array" ref="O99">IF(C99="","",INDEX(Settings!$Z$9:$Z$44,MATCH(C99,Settings!$X$9:$X$44,0)))</f>
        <v/>
      </c>
      <c r="P99" s="36" t="str">
        <f t="shared" si="2"/>
        <v/>
      </c>
      <c r="Q99" s="13" t="str">
        <f t="shared" si="3"/>
        <v/>
      </c>
      <c r="R99" s="41" t="str">
        <f t="shared" si="4"/>
        <v/>
      </c>
      <c r="S99" s="7"/>
      <c r="T99" s="7"/>
      <c r="U99" s="7"/>
      <c r="V99" s="7"/>
      <c r="W99" s="7"/>
      <c r="X99" s="7"/>
      <c r="Y99" s="7"/>
      <c r="Z99" s="7"/>
      <c r="AA99" s="7"/>
      <c r="AB99" s="7"/>
      <c r="AC99" s="7"/>
      <c r="AD99" s="7"/>
      <c r="AE99" s="7"/>
      <c r="AF99" s="7"/>
      <c r="AG99" s="7"/>
      <c r="AH99" s="7"/>
      <c r="AI99" s="7"/>
      <c r="AJ99" s="7"/>
      <c r="AK99" s="7"/>
      <c r="AL99" s="7"/>
    </row>
    <row r="100" spans="1:38" ht="12.75" customHeight="1" x14ac:dyDescent="0.3">
      <c r="A100" s="7"/>
      <c r="B100" s="33">
        <f t="shared" si="0"/>
        <v>92</v>
      </c>
      <c r="C100" s="136"/>
      <c r="D100" s="108"/>
      <c r="E100" s="108"/>
      <c r="F100" s="108"/>
      <c r="G100" s="109"/>
      <c r="H100" s="36" t="str">
        <f t="array" ref="H100">IF(C100="","",INDEX(Settings!$AA$9:$AA$44,MATCH(C100,Settings!$X$9:$X$44,0)))</f>
        <v/>
      </c>
      <c r="I100" s="36" t="str">
        <f t="array" ref="I100">IF(C100="","",INDEX(Settings!$AD$9:$AD$44,MATCH(C100,Settings!$X$9:$X$44,0)))</f>
        <v/>
      </c>
      <c r="J100" s="37"/>
      <c r="K100" s="35"/>
      <c r="L100" s="38" t="str">
        <f t="array" ref="L100">IF(K100="","",INDEX(Settings!$R$9:$R$12,MATCH(K100,Settings!$Q$9:$Q$12,0)))</f>
        <v/>
      </c>
      <c r="M100" s="39" t="str">
        <f>IF(L100="","",'Risk &amp; Cont'!$R$9)</f>
        <v/>
      </c>
      <c r="N100" s="40" t="str">
        <f t="shared" si="1"/>
        <v/>
      </c>
      <c r="O100" s="38" t="str">
        <f t="array" ref="O100">IF(C100="","",INDEX(Settings!$Z$9:$Z$44,MATCH(C100,Settings!$X$9:$X$44,0)))</f>
        <v/>
      </c>
      <c r="P100" s="36" t="str">
        <f t="shared" si="2"/>
        <v/>
      </c>
      <c r="Q100" s="13" t="str">
        <f t="shared" si="3"/>
        <v/>
      </c>
      <c r="R100" s="41" t="str">
        <f t="shared" si="4"/>
        <v/>
      </c>
      <c r="S100" s="7"/>
      <c r="T100" s="7"/>
      <c r="U100" s="7"/>
      <c r="V100" s="7"/>
      <c r="W100" s="7"/>
      <c r="X100" s="7"/>
      <c r="Y100" s="7"/>
      <c r="Z100" s="7"/>
      <c r="AA100" s="7"/>
      <c r="AB100" s="7"/>
      <c r="AC100" s="7"/>
      <c r="AD100" s="7"/>
      <c r="AE100" s="7"/>
      <c r="AF100" s="7"/>
      <c r="AG100" s="7"/>
      <c r="AH100" s="7"/>
      <c r="AI100" s="7"/>
      <c r="AJ100" s="7"/>
      <c r="AK100" s="7"/>
      <c r="AL100" s="7"/>
    </row>
    <row r="101" spans="1:38" ht="12.75" customHeight="1" x14ac:dyDescent="0.3">
      <c r="A101" s="7"/>
      <c r="B101" s="33">
        <f t="shared" si="0"/>
        <v>93</v>
      </c>
      <c r="C101" s="136"/>
      <c r="D101" s="108"/>
      <c r="E101" s="108"/>
      <c r="F101" s="108"/>
      <c r="G101" s="109"/>
      <c r="H101" s="36" t="str">
        <f t="array" ref="H101">IF(C101="","",INDEX(Settings!$AA$9:$AA$44,MATCH(C101,Settings!$X$9:$X$44,0)))</f>
        <v/>
      </c>
      <c r="I101" s="36" t="str">
        <f t="array" ref="I101">IF(C101="","",INDEX(Settings!$AD$9:$AD$44,MATCH(C101,Settings!$X$9:$X$44,0)))</f>
        <v/>
      </c>
      <c r="J101" s="37"/>
      <c r="K101" s="35"/>
      <c r="L101" s="38" t="str">
        <f t="array" ref="L101">IF(K101="","",INDEX(Settings!$R$9:$R$12,MATCH(K101,Settings!$Q$9:$Q$12,0)))</f>
        <v/>
      </c>
      <c r="M101" s="39" t="str">
        <f>IF(L101="","",'Risk &amp; Cont'!$R$9)</f>
        <v/>
      </c>
      <c r="N101" s="40" t="str">
        <f t="shared" si="1"/>
        <v/>
      </c>
      <c r="O101" s="38" t="str">
        <f t="array" ref="O101">IF(C101="","",INDEX(Settings!$Z$9:$Z$44,MATCH(C101,Settings!$X$9:$X$44,0)))</f>
        <v/>
      </c>
      <c r="P101" s="36" t="str">
        <f t="shared" si="2"/>
        <v/>
      </c>
      <c r="Q101" s="13" t="str">
        <f t="shared" si="3"/>
        <v/>
      </c>
      <c r="R101" s="41" t="str">
        <f t="shared" si="4"/>
        <v/>
      </c>
      <c r="S101" s="7"/>
      <c r="T101" s="7"/>
      <c r="U101" s="7"/>
      <c r="V101" s="7"/>
      <c r="W101" s="7"/>
      <c r="X101" s="7"/>
      <c r="Y101" s="7"/>
      <c r="Z101" s="7"/>
      <c r="AA101" s="7"/>
      <c r="AB101" s="7"/>
      <c r="AC101" s="7"/>
      <c r="AD101" s="7"/>
      <c r="AE101" s="7"/>
      <c r="AF101" s="7"/>
      <c r="AG101" s="7"/>
      <c r="AH101" s="7"/>
      <c r="AI101" s="7"/>
      <c r="AJ101" s="7"/>
      <c r="AK101" s="7"/>
      <c r="AL101" s="7"/>
    </row>
    <row r="102" spans="1:38" ht="12.75" customHeight="1" x14ac:dyDescent="0.3">
      <c r="A102" s="7"/>
      <c r="B102" s="33">
        <f t="shared" si="0"/>
        <v>94</v>
      </c>
      <c r="C102" s="136"/>
      <c r="D102" s="108"/>
      <c r="E102" s="108"/>
      <c r="F102" s="108"/>
      <c r="G102" s="109"/>
      <c r="H102" s="36" t="str">
        <f t="array" ref="H102">IF(C102="","",INDEX(Settings!$AA$9:$AA$44,MATCH(C102,Settings!$X$9:$X$44,0)))</f>
        <v/>
      </c>
      <c r="I102" s="36" t="str">
        <f t="array" ref="I102">IF(C102="","",INDEX(Settings!$AD$9:$AD$44,MATCH(C102,Settings!$X$9:$X$44,0)))</f>
        <v/>
      </c>
      <c r="J102" s="37"/>
      <c r="K102" s="35"/>
      <c r="L102" s="38" t="str">
        <f t="array" ref="L102">IF(K102="","",INDEX(Settings!$R$9:$R$12,MATCH(K102,Settings!$Q$9:$Q$12,0)))</f>
        <v/>
      </c>
      <c r="M102" s="39" t="str">
        <f>IF(L102="","",'Risk &amp; Cont'!$R$9)</f>
        <v/>
      </c>
      <c r="N102" s="40" t="str">
        <f t="shared" si="1"/>
        <v/>
      </c>
      <c r="O102" s="38" t="str">
        <f t="array" ref="O102">IF(C102="","",INDEX(Settings!$Z$9:$Z$44,MATCH(C102,Settings!$X$9:$X$44,0)))</f>
        <v/>
      </c>
      <c r="P102" s="36" t="str">
        <f t="shared" si="2"/>
        <v/>
      </c>
      <c r="Q102" s="13" t="str">
        <f t="shared" si="3"/>
        <v/>
      </c>
      <c r="R102" s="41" t="str">
        <f t="shared" si="4"/>
        <v/>
      </c>
      <c r="S102" s="7"/>
      <c r="T102" s="7"/>
      <c r="U102" s="7"/>
      <c r="V102" s="7"/>
      <c r="W102" s="7"/>
      <c r="X102" s="7"/>
      <c r="Y102" s="7"/>
      <c r="Z102" s="7"/>
      <c r="AA102" s="7"/>
      <c r="AB102" s="7"/>
      <c r="AC102" s="7"/>
      <c r="AD102" s="7"/>
      <c r="AE102" s="7"/>
      <c r="AF102" s="7"/>
      <c r="AG102" s="7"/>
      <c r="AH102" s="7"/>
      <c r="AI102" s="7"/>
      <c r="AJ102" s="7"/>
      <c r="AK102" s="7"/>
      <c r="AL102" s="7"/>
    </row>
    <row r="103" spans="1:38" ht="12.75" customHeight="1" x14ac:dyDescent="0.3">
      <c r="A103" s="7"/>
      <c r="B103" s="33">
        <f t="shared" si="0"/>
        <v>95</v>
      </c>
      <c r="C103" s="136"/>
      <c r="D103" s="108"/>
      <c r="E103" s="108"/>
      <c r="F103" s="108"/>
      <c r="G103" s="109"/>
      <c r="H103" s="36" t="str">
        <f t="array" ref="H103">IF(C103="","",INDEX(Settings!$AA$9:$AA$44,MATCH(C103,Settings!$X$9:$X$44,0)))</f>
        <v/>
      </c>
      <c r="I103" s="36" t="str">
        <f t="array" ref="I103">IF(C103="","",INDEX(Settings!$AD$9:$AD$44,MATCH(C103,Settings!$X$9:$X$44,0)))</f>
        <v/>
      </c>
      <c r="J103" s="37"/>
      <c r="K103" s="35"/>
      <c r="L103" s="38" t="str">
        <f t="array" ref="L103">IF(K103="","",INDEX(Settings!$R$9:$R$12,MATCH(K103,Settings!$Q$9:$Q$12,0)))</f>
        <v/>
      </c>
      <c r="M103" s="39" t="str">
        <f>IF(L103="","",'Risk &amp; Cont'!$R$9)</f>
        <v/>
      </c>
      <c r="N103" s="40" t="str">
        <f t="shared" si="1"/>
        <v/>
      </c>
      <c r="O103" s="38" t="str">
        <f t="array" ref="O103">IF(C103="","",INDEX(Settings!$Z$9:$Z$44,MATCH(C103,Settings!$X$9:$X$44,0)))</f>
        <v/>
      </c>
      <c r="P103" s="36" t="str">
        <f t="shared" si="2"/>
        <v/>
      </c>
      <c r="Q103" s="13" t="str">
        <f t="shared" si="3"/>
        <v/>
      </c>
      <c r="R103" s="41" t="str">
        <f t="shared" si="4"/>
        <v/>
      </c>
      <c r="S103" s="7"/>
      <c r="T103" s="7"/>
      <c r="U103" s="7"/>
      <c r="V103" s="7"/>
      <c r="W103" s="7"/>
      <c r="X103" s="7"/>
      <c r="Y103" s="7"/>
      <c r="Z103" s="7"/>
      <c r="AA103" s="7"/>
      <c r="AB103" s="7"/>
      <c r="AC103" s="7"/>
      <c r="AD103" s="7"/>
      <c r="AE103" s="7"/>
      <c r="AF103" s="7"/>
      <c r="AG103" s="7"/>
      <c r="AH103" s="7"/>
      <c r="AI103" s="7"/>
      <c r="AJ103" s="7"/>
      <c r="AK103" s="7"/>
      <c r="AL103" s="7"/>
    </row>
    <row r="104" spans="1:38" ht="12.75" customHeight="1" x14ac:dyDescent="0.3">
      <c r="A104" s="7"/>
      <c r="B104" s="33">
        <f t="shared" si="0"/>
        <v>96</v>
      </c>
      <c r="C104" s="136"/>
      <c r="D104" s="108"/>
      <c r="E104" s="108"/>
      <c r="F104" s="108"/>
      <c r="G104" s="109"/>
      <c r="H104" s="36" t="str">
        <f t="array" ref="H104">IF(C104="","",INDEX(Settings!$AA$9:$AA$44,MATCH(C104,Settings!$X$9:$X$44,0)))</f>
        <v/>
      </c>
      <c r="I104" s="36" t="str">
        <f t="array" ref="I104">IF(C104="","",INDEX(Settings!$AD$9:$AD$44,MATCH(C104,Settings!$X$9:$X$44,0)))</f>
        <v/>
      </c>
      <c r="J104" s="37"/>
      <c r="K104" s="35"/>
      <c r="L104" s="38" t="str">
        <f t="array" ref="L104">IF(K104="","",INDEX(Settings!$R$9:$R$12,MATCH(K104,Settings!$Q$9:$Q$12,0)))</f>
        <v/>
      </c>
      <c r="M104" s="39" t="str">
        <f>IF(L104="","",'Risk &amp; Cont'!$R$9)</f>
        <v/>
      </c>
      <c r="N104" s="40" t="str">
        <f t="shared" si="1"/>
        <v/>
      </c>
      <c r="O104" s="38" t="str">
        <f t="array" ref="O104">IF(C104="","",INDEX(Settings!$Z$9:$Z$44,MATCH(C104,Settings!$X$9:$X$44,0)))</f>
        <v/>
      </c>
      <c r="P104" s="36" t="str">
        <f t="shared" si="2"/>
        <v/>
      </c>
      <c r="Q104" s="13" t="str">
        <f t="shared" si="3"/>
        <v/>
      </c>
      <c r="R104" s="41" t="str">
        <f t="shared" si="4"/>
        <v/>
      </c>
      <c r="S104" s="7"/>
      <c r="T104" s="7"/>
      <c r="U104" s="7"/>
      <c r="V104" s="7"/>
      <c r="W104" s="7"/>
      <c r="X104" s="7"/>
      <c r="Y104" s="7"/>
      <c r="Z104" s="7"/>
      <c r="AA104" s="7"/>
      <c r="AB104" s="7"/>
      <c r="AC104" s="7"/>
      <c r="AD104" s="7"/>
      <c r="AE104" s="7"/>
      <c r="AF104" s="7"/>
      <c r="AG104" s="7"/>
      <c r="AH104" s="7"/>
      <c r="AI104" s="7"/>
      <c r="AJ104" s="7"/>
      <c r="AK104" s="7"/>
      <c r="AL104" s="7"/>
    </row>
    <row r="105" spans="1:38" ht="12.75" customHeight="1" x14ac:dyDescent="0.3">
      <c r="A105" s="7"/>
      <c r="B105" s="33">
        <f t="shared" si="0"/>
        <v>97</v>
      </c>
      <c r="C105" s="136"/>
      <c r="D105" s="108"/>
      <c r="E105" s="108"/>
      <c r="F105" s="108"/>
      <c r="G105" s="109"/>
      <c r="H105" s="36" t="str">
        <f t="array" ref="H105">IF(C105="","",INDEX(Settings!$AA$9:$AA$44,MATCH(C105,Settings!$X$9:$X$44,0)))</f>
        <v/>
      </c>
      <c r="I105" s="36" t="str">
        <f t="array" ref="I105">IF(C105="","",INDEX(Settings!$AD$9:$AD$44,MATCH(C105,Settings!$X$9:$X$44,0)))</f>
        <v/>
      </c>
      <c r="J105" s="37"/>
      <c r="K105" s="35"/>
      <c r="L105" s="38" t="str">
        <f t="array" ref="L105">IF(K105="","",INDEX(Settings!$R$9:$R$12,MATCH(K105,Settings!$Q$9:$Q$12,0)))</f>
        <v/>
      </c>
      <c r="M105" s="39" t="str">
        <f>IF(L105="","",'Risk &amp; Cont'!$R$9)</f>
        <v/>
      </c>
      <c r="N105" s="40" t="str">
        <f t="shared" si="1"/>
        <v/>
      </c>
      <c r="O105" s="38" t="str">
        <f t="array" ref="O105">IF(C105="","",INDEX(Settings!$Z$9:$Z$44,MATCH(C105,Settings!$X$9:$X$44,0)))</f>
        <v/>
      </c>
      <c r="P105" s="36" t="str">
        <f t="shared" si="2"/>
        <v/>
      </c>
      <c r="Q105" s="13" t="str">
        <f t="shared" si="3"/>
        <v/>
      </c>
      <c r="R105" s="41" t="str">
        <f t="shared" si="4"/>
        <v/>
      </c>
      <c r="S105" s="7"/>
      <c r="T105" s="7"/>
      <c r="U105" s="7"/>
      <c r="V105" s="7"/>
      <c r="W105" s="7"/>
      <c r="X105" s="7"/>
      <c r="Y105" s="7"/>
      <c r="Z105" s="7"/>
      <c r="AA105" s="7"/>
      <c r="AB105" s="7"/>
      <c r="AC105" s="7"/>
      <c r="AD105" s="7"/>
      <c r="AE105" s="7"/>
      <c r="AF105" s="7"/>
      <c r="AG105" s="7"/>
      <c r="AH105" s="7"/>
      <c r="AI105" s="7"/>
      <c r="AJ105" s="7"/>
      <c r="AK105" s="7"/>
      <c r="AL105" s="7"/>
    </row>
    <row r="106" spans="1:38" ht="12.75" customHeight="1" x14ac:dyDescent="0.3">
      <c r="A106" s="7"/>
      <c r="B106" s="33">
        <f t="shared" si="0"/>
        <v>98</v>
      </c>
      <c r="C106" s="136"/>
      <c r="D106" s="108"/>
      <c r="E106" s="108"/>
      <c r="F106" s="108"/>
      <c r="G106" s="109"/>
      <c r="H106" s="36" t="str">
        <f t="array" ref="H106">IF(C106="","",INDEX(Settings!$AA$9:$AA$44,MATCH(C106,Settings!$X$9:$X$44,0)))</f>
        <v/>
      </c>
      <c r="I106" s="36" t="str">
        <f t="array" ref="I106">IF(C106="","",INDEX(Settings!$AD$9:$AD$44,MATCH(C106,Settings!$X$9:$X$44,0)))</f>
        <v/>
      </c>
      <c r="J106" s="37"/>
      <c r="K106" s="35"/>
      <c r="L106" s="38" t="str">
        <f t="array" ref="L106">IF(K106="","",INDEX(Settings!$R$9:$R$12,MATCH(K106,Settings!$Q$9:$Q$12,0)))</f>
        <v/>
      </c>
      <c r="M106" s="39" t="str">
        <f>IF(L106="","",'Risk &amp; Cont'!$R$9)</f>
        <v/>
      </c>
      <c r="N106" s="40" t="str">
        <f t="shared" si="1"/>
        <v/>
      </c>
      <c r="O106" s="38" t="str">
        <f t="array" ref="O106">IF(C106="","",INDEX(Settings!$Z$9:$Z$44,MATCH(C106,Settings!$X$9:$X$44,0)))</f>
        <v/>
      </c>
      <c r="P106" s="36" t="str">
        <f t="shared" si="2"/>
        <v/>
      </c>
      <c r="Q106" s="13" t="str">
        <f t="shared" si="3"/>
        <v/>
      </c>
      <c r="R106" s="41" t="str">
        <f t="shared" si="4"/>
        <v/>
      </c>
      <c r="S106" s="7"/>
      <c r="T106" s="7"/>
      <c r="U106" s="7"/>
      <c r="V106" s="7"/>
      <c r="W106" s="7"/>
      <c r="X106" s="7"/>
      <c r="Y106" s="7"/>
      <c r="Z106" s="7"/>
      <c r="AA106" s="7"/>
      <c r="AB106" s="7"/>
      <c r="AC106" s="7"/>
      <c r="AD106" s="7"/>
      <c r="AE106" s="7"/>
      <c r="AF106" s="7"/>
      <c r="AG106" s="7"/>
      <c r="AH106" s="7"/>
      <c r="AI106" s="7"/>
      <c r="AJ106" s="7"/>
      <c r="AK106" s="7"/>
      <c r="AL106" s="7"/>
    </row>
    <row r="107" spans="1:38" ht="12.75" customHeight="1" x14ac:dyDescent="0.3">
      <c r="A107" s="7"/>
      <c r="B107" s="33">
        <f t="shared" si="0"/>
        <v>99</v>
      </c>
      <c r="C107" s="136"/>
      <c r="D107" s="108"/>
      <c r="E107" s="108"/>
      <c r="F107" s="108"/>
      <c r="G107" s="109"/>
      <c r="H107" s="36" t="str">
        <f t="array" ref="H107">IF(C107="","",INDEX(Settings!$AA$9:$AA$44,MATCH(C107,Settings!$X$9:$X$44,0)))</f>
        <v/>
      </c>
      <c r="I107" s="36" t="str">
        <f t="array" ref="I107">IF(C107="","",INDEX(Settings!$AD$9:$AD$44,MATCH(C107,Settings!$X$9:$X$44,0)))</f>
        <v/>
      </c>
      <c r="J107" s="37"/>
      <c r="K107" s="35"/>
      <c r="L107" s="38" t="str">
        <f t="array" ref="L107">IF(K107="","",INDEX(Settings!$R$9:$R$12,MATCH(K107,Settings!$Q$9:$Q$12,0)))</f>
        <v/>
      </c>
      <c r="M107" s="39" t="str">
        <f>IF(L107="","",'Risk &amp; Cont'!$R$9)</f>
        <v/>
      </c>
      <c r="N107" s="40" t="str">
        <f t="shared" si="1"/>
        <v/>
      </c>
      <c r="O107" s="38" t="str">
        <f t="array" ref="O107">IF(C107="","",INDEX(Settings!$Z$9:$Z$44,MATCH(C107,Settings!$X$9:$X$44,0)))</f>
        <v/>
      </c>
      <c r="P107" s="36" t="str">
        <f t="shared" si="2"/>
        <v/>
      </c>
      <c r="Q107" s="13" t="str">
        <f t="shared" si="3"/>
        <v/>
      </c>
      <c r="R107" s="41" t="str">
        <f t="shared" si="4"/>
        <v/>
      </c>
      <c r="S107" s="7"/>
      <c r="T107" s="7"/>
      <c r="U107" s="7"/>
      <c r="V107" s="7"/>
      <c r="W107" s="7"/>
      <c r="X107" s="7"/>
      <c r="Y107" s="7"/>
      <c r="Z107" s="7"/>
      <c r="AA107" s="7"/>
      <c r="AB107" s="7"/>
      <c r="AC107" s="7"/>
      <c r="AD107" s="7"/>
      <c r="AE107" s="7"/>
      <c r="AF107" s="7"/>
      <c r="AG107" s="7"/>
      <c r="AH107" s="7"/>
      <c r="AI107" s="7"/>
      <c r="AJ107" s="7"/>
      <c r="AK107" s="7"/>
      <c r="AL107" s="7"/>
    </row>
    <row r="108" spans="1:38" ht="12.75" customHeight="1" x14ac:dyDescent="0.3">
      <c r="A108" s="7"/>
      <c r="B108" s="33">
        <f t="shared" si="0"/>
        <v>100</v>
      </c>
      <c r="C108" s="136"/>
      <c r="D108" s="108"/>
      <c r="E108" s="108"/>
      <c r="F108" s="108"/>
      <c r="G108" s="109"/>
      <c r="H108" s="36" t="str">
        <f t="array" ref="H108">IF(C108="","",INDEX(Settings!$AA$9:$AA$44,MATCH(C108,Settings!$X$9:$X$44,0)))</f>
        <v/>
      </c>
      <c r="I108" s="36" t="str">
        <f t="array" ref="I108">IF(C108="","",INDEX(Settings!$AD$9:$AD$44,MATCH(C108,Settings!$X$9:$X$44,0)))</f>
        <v/>
      </c>
      <c r="J108" s="37"/>
      <c r="K108" s="35"/>
      <c r="L108" s="38" t="str">
        <f t="array" ref="L108">IF(K108="","",INDEX(Settings!$R$9:$R$12,MATCH(K108,Settings!$Q$9:$Q$12,0)))</f>
        <v/>
      </c>
      <c r="M108" s="39" t="str">
        <f>IF(L108="","",'Risk &amp; Cont'!$R$9)</f>
        <v/>
      </c>
      <c r="N108" s="40" t="str">
        <f t="shared" si="1"/>
        <v/>
      </c>
      <c r="O108" s="38" t="str">
        <f t="array" ref="O108">IF(C108="","",INDEX(Settings!$Z$9:$Z$44,MATCH(C108,Settings!$X$9:$X$44,0)))</f>
        <v/>
      </c>
      <c r="P108" s="36" t="str">
        <f t="shared" si="2"/>
        <v/>
      </c>
      <c r="Q108" s="13" t="str">
        <f t="shared" si="3"/>
        <v/>
      </c>
      <c r="R108" s="41" t="str">
        <f t="shared" si="4"/>
        <v/>
      </c>
      <c r="S108" s="7"/>
      <c r="T108" s="7"/>
      <c r="U108" s="7"/>
      <c r="V108" s="7"/>
      <c r="W108" s="7"/>
      <c r="X108" s="7"/>
      <c r="Y108" s="7"/>
      <c r="Z108" s="7"/>
      <c r="AA108" s="7"/>
      <c r="AB108" s="7"/>
      <c r="AC108" s="7"/>
      <c r="AD108" s="7"/>
      <c r="AE108" s="7"/>
      <c r="AF108" s="7"/>
      <c r="AG108" s="7"/>
      <c r="AH108" s="7"/>
      <c r="AI108" s="7"/>
      <c r="AJ108" s="7"/>
      <c r="AK108" s="7"/>
      <c r="AL108" s="7"/>
    </row>
    <row r="109" spans="1:38" ht="12.75" customHeight="1" x14ac:dyDescent="0.3">
      <c r="A109" s="7"/>
      <c r="B109" s="33">
        <f t="shared" si="0"/>
        <v>101</v>
      </c>
      <c r="C109" s="136"/>
      <c r="D109" s="108"/>
      <c r="E109" s="108"/>
      <c r="F109" s="108"/>
      <c r="G109" s="109"/>
      <c r="H109" s="36" t="str">
        <f t="array" ref="H109">IF(C109="","",INDEX(Settings!$AA$9:$AA$44,MATCH(C109,Settings!$X$9:$X$44,0)))</f>
        <v/>
      </c>
      <c r="I109" s="36" t="str">
        <f t="array" ref="I109">IF(C109="","",INDEX(Settings!$AD$9:$AD$44,MATCH(C109,Settings!$X$9:$X$44,0)))</f>
        <v/>
      </c>
      <c r="J109" s="37"/>
      <c r="K109" s="35"/>
      <c r="L109" s="38" t="str">
        <f t="array" ref="L109">IF(K109="","",INDEX(Settings!$R$9:$R$12,MATCH(K109,Settings!$Q$9:$Q$12,0)))</f>
        <v/>
      </c>
      <c r="M109" s="39" t="str">
        <f>IF(L109="","",'Risk &amp; Cont'!$R$9)</f>
        <v/>
      </c>
      <c r="N109" s="40" t="str">
        <f t="shared" si="1"/>
        <v/>
      </c>
      <c r="O109" s="38" t="str">
        <f t="array" ref="O109">IF(C109="","",INDEX(Settings!$Z$9:$Z$44,MATCH(C109,Settings!$X$9:$X$44,0)))</f>
        <v/>
      </c>
      <c r="P109" s="36" t="str">
        <f t="shared" si="2"/>
        <v/>
      </c>
      <c r="Q109" s="13" t="str">
        <f t="shared" si="3"/>
        <v/>
      </c>
      <c r="R109" s="41" t="str">
        <f t="shared" si="4"/>
        <v/>
      </c>
      <c r="S109" s="7"/>
      <c r="T109" s="7"/>
      <c r="U109" s="7"/>
      <c r="V109" s="7"/>
      <c r="W109" s="7"/>
      <c r="X109" s="7"/>
      <c r="Y109" s="7"/>
      <c r="Z109" s="7"/>
      <c r="AA109" s="7"/>
      <c r="AB109" s="7"/>
      <c r="AC109" s="7"/>
      <c r="AD109" s="7"/>
      <c r="AE109" s="7"/>
      <c r="AF109" s="7"/>
      <c r="AG109" s="7"/>
      <c r="AH109" s="7"/>
      <c r="AI109" s="7"/>
      <c r="AJ109" s="7"/>
      <c r="AK109" s="7"/>
      <c r="AL109" s="7"/>
    </row>
    <row r="110" spans="1:38" ht="27.75" customHeight="1" x14ac:dyDescent="0.25">
      <c r="A110" s="26"/>
      <c r="B110" s="27" t="s">
        <v>154</v>
      </c>
      <c r="C110" s="29"/>
      <c r="D110" s="29"/>
      <c r="E110" s="29"/>
      <c r="F110" s="29"/>
      <c r="G110" s="29"/>
      <c r="H110" s="29"/>
      <c r="I110" s="29"/>
      <c r="J110" s="42">
        <f>SUM(J9:J108)</f>
        <v>177</v>
      </c>
      <c r="K110" s="29" t="s">
        <v>186</v>
      </c>
      <c r="L110" s="137" t="str">
        <f>IF(SUM(Overheads!$S$9:$U$9)&gt;0,"Overheads are included","Overheads are not included")</f>
        <v>Overheads are not included</v>
      </c>
      <c r="M110" s="109"/>
      <c r="N110" s="29">
        <f>SUM(N9:N108)+(Overheads!$Q$13)</f>
        <v>2161</v>
      </c>
      <c r="O110" s="29"/>
      <c r="P110" s="29">
        <f>ROUND(SUM(P9:P108)+(Overheads!$Q$17),0)</f>
        <v>2377</v>
      </c>
      <c r="Q110" s="29">
        <f>(P110-N110)</f>
        <v>216</v>
      </c>
      <c r="R110" s="30">
        <f>IF(P110=0,0,Q110/P110)</f>
        <v>9.0870845603702149E-2</v>
      </c>
      <c r="S110" s="31"/>
      <c r="T110" s="31"/>
      <c r="U110" s="31"/>
      <c r="V110" s="31"/>
      <c r="W110" s="31"/>
      <c r="X110" s="31"/>
      <c r="Y110" s="31"/>
      <c r="Z110" s="31"/>
      <c r="AA110" s="31"/>
      <c r="AB110" s="31"/>
      <c r="AC110" s="31"/>
      <c r="AD110" s="31"/>
      <c r="AE110" s="31"/>
      <c r="AF110" s="31"/>
      <c r="AG110" s="31"/>
      <c r="AH110" s="31"/>
      <c r="AI110" s="31"/>
      <c r="AJ110" s="31"/>
      <c r="AK110" s="31"/>
      <c r="AL110" s="31"/>
    </row>
    <row r="111" spans="1:38" ht="12.75" customHeight="1" x14ac:dyDescent="0.3">
      <c r="A111" s="7"/>
      <c r="B111" s="43"/>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row>
    <row r="112" spans="1:38" ht="12.75" customHeight="1" x14ac:dyDescent="0.3">
      <c r="A112" s="7"/>
      <c r="B112" s="43"/>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row>
    <row r="113" spans="1:38" ht="12.75" customHeight="1" x14ac:dyDescent="0.3">
      <c r="A113" s="7"/>
      <c r="B113" s="43"/>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row>
    <row r="114" spans="1:38" ht="12.75" customHeight="1" x14ac:dyDescent="0.3">
      <c r="A114" s="7"/>
      <c r="B114" s="43"/>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row>
    <row r="115" spans="1:38" ht="12.75" customHeight="1" x14ac:dyDescent="0.3">
      <c r="A115" s="7"/>
      <c r="B115" s="43"/>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row>
    <row r="116" spans="1:38" ht="12.75" customHeight="1" x14ac:dyDescent="0.3">
      <c r="A116" s="7"/>
      <c r="B116" s="43"/>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row>
    <row r="117" spans="1:38" ht="12.75" customHeight="1" x14ac:dyDescent="0.3">
      <c r="A117" s="7"/>
      <c r="B117" s="43"/>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row>
    <row r="118" spans="1:38" ht="12.75" customHeight="1" x14ac:dyDescent="0.3">
      <c r="A118" s="7"/>
      <c r="B118" s="43"/>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row>
    <row r="119" spans="1:38" ht="12.75" customHeight="1" x14ac:dyDescent="0.3">
      <c r="A119" s="7"/>
      <c r="B119" s="43"/>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row>
    <row r="120" spans="1:38" ht="12.75" customHeight="1" x14ac:dyDescent="0.3">
      <c r="A120" s="7"/>
      <c r="B120" s="43"/>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row>
    <row r="121" spans="1:38" ht="12.75" customHeight="1" x14ac:dyDescent="0.3">
      <c r="A121" s="7"/>
      <c r="B121" s="43"/>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row>
    <row r="122" spans="1:38" ht="12.75" customHeight="1" x14ac:dyDescent="0.3">
      <c r="A122" s="7"/>
      <c r="B122" s="43"/>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row>
    <row r="123" spans="1:38" ht="12.75" customHeight="1" x14ac:dyDescent="0.3">
      <c r="A123" s="7"/>
      <c r="B123" s="43"/>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row>
    <row r="124" spans="1:38" ht="12.75" customHeight="1" x14ac:dyDescent="0.3">
      <c r="A124" s="7"/>
      <c r="B124" s="43"/>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row>
    <row r="125" spans="1:38" ht="12.75" customHeight="1" x14ac:dyDescent="0.3">
      <c r="A125" s="7"/>
      <c r="B125" s="43"/>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row>
    <row r="126" spans="1:38" ht="12.75" customHeight="1" x14ac:dyDescent="0.3">
      <c r="A126" s="7"/>
      <c r="B126" s="43"/>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row>
    <row r="127" spans="1:38" ht="12.75" customHeight="1" x14ac:dyDescent="0.3">
      <c r="A127" s="7"/>
      <c r="B127" s="43"/>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row>
    <row r="128" spans="1:38" ht="12.75" customHeight="1" x14ac:dyDescent="0.3">
      <c r="A128" s="7"/>
      <c r="B128" s="43"/>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row>
    <row r="129" spans="1:38" ht="12.75" customHeight="1" x14ac:dyDescent="0.3">
      <c r="A129" s="7"/>
      <c r="B129" s="43"/>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row>
    <row r="130" spans="1:38" ht="12.75" customHeight="1" x14ac:dyDescent="0.3">
      <c r="A130" s="7"/>
      <c r="B130" s="43"/>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row>
    <row r="131" spans="1:38" ht="12.75" customHeight="1" x14ac:dyDescent="0.3">
      <c r="A131" s="7"/>
      <c r="B131" s="43"/>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row>
    <row r="132" spans="1:38" ht="12.75" customHeight="1" x14ac:dyDescent="0.3">
      <c r="A132" s="7"/>
      <c r="B132" s="43"/>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row>
    <row r="133" spans="1:38" ht="12.75" customHeight="1" x14ac:dyDescent="0.3">
      <c r="A133" s="7"/>
      <c r="B133" s="43"/>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row>
    <row r="134" spans="1:38" ht="12.75" customHeight="1" x14ac:dyDescent="0.3">
      <c r="A134" s="7"/>
      <c r="B134" s="43"/>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row>
    <row r="135" spans="1:38" ht="12.75" customHeight="1" x14ac:dyDescent="0.3">
      <c r="A135" s="7"/>
      <c r="B135" s="43"/>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row>
    <row r="136" spans="1:38" ht="12.75" customHeight="1" x14ac:dyDescent="0.3">
      <c r="A136" s="7"/>
      <c r="B136" s="43"/>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row>
    <row r="137" spans="1:38" ht="12.75" customHeight="1" x14ac:dyDescent="0.3">
      <c r="A137" s="7"/>
      <c r="B137" s="43"/>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row>
    <row r="138" spans="1:38" ht="12.75" customHeight="1" x14ac:dyDescent="0.3">
      <c r="A138" s="7"/>
      <c r="B138" s="43"/>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row>
    <row r="139" spans="1:38" ht="12.75" customHeight="1" x14ac:dyDescent="0.3">
      <c r="A139" s="7"/>
      <c r="B139" s="43"/>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row>
    <row r="140" spans="1:38" ht="12.75" customHeight="1" x14ac:dyDescent="0.3">
      <c r="A140" s="7"/>
      <c r="B140" s="43"/>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row>
    <row r="141" spans="1:38" ht="12.75" customHeight="1" x14ac:dyDescent="0.3">
      <c r="A141" s="7"/>
      <c r="B141" s="43"/>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row>
    <row r="142" spans="1:38" ht="12.75" customHeight="1" x14ac:dyDescent="0.3">
      <c r="A142" s="7"/>
      <c r="B142" s="43"/>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row>
    <row r="143" spans="1:38" ht="12.75" customHeight="1" x14ac:dyDescent="0.3">
      <c r="A143" s="7"/>
      <c r="B143" s="43"/>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row>
    <row r="144" spans="1:38" ht="12.75" customHeight="1" x14ac:dyDescent="0.3">
      <c r="A144" s="7"/>
      <c r="B144" s="43"/>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row>
    <row r="145" spans="1:38" ht="12.75" customHeight="1" x14ac:dyDescent="0.3">
      <c r="A145" s="7"/>
      <c r="B145" s="43"/>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row>
    <row r="146" spans="1:38" ht="12.75" customHeight="1" x14ac:dyDescent="0.3">
      <c r="A146" s="7"/>
      <c r="B146" s="43"/>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row>
    <row r="147" spans="1:38" ht="12.75" customHeight="1" x14ac:dyDescent="0.3">
      <c r="A147" s="7"/>
      <c r="B147" s="43"/>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row>
    <row r="148" spans="1:38" ht="12.75" customHeight="1" x14ac:dyDescent="0.3">
      <c r="A148" s="7"/>
      <c r="B148" s="43"/>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row>
    <row r="149" spans="1:38" ht="12.75" customHeight="1" x14ac:dyDescent="0.3">
      <c r="A149" s="7"/>
      <c r="B149" s="43"/>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row>
    <row r="150" spans="1:38" ht="12.75" customHeight="1" x14ac:dyDescent="0.3">
      <c r="A150" s="7"/>
      <c r="B150" s="43"/>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row>
    <row r="151" spans="1:38" ht="12.75" customHeight="1" x14ac:dyDescent="0.3">
      <c r="A151" s="7"/>
      <c r="B151" s="43"/>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row>
    <row r="152" spans="1:38" ht="12.75" customHeight="1" x14ac:dyDescent="0.3">
      <c r="A152" s="7"/>
      <c r="B152" s="43"/>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row>
    <row r="153" spans="1:38" ht="12.75" customHeight="1" x14ac:dyDescent="0.3">
      <c r="A153" s="7"/>
      <c r="B153" s="43"/>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row>
    <row r="154" spans="1:38" ht="12.75" customHeight="1" x14ac:dyDescent="0.3">
      <c r="A154" s="7"/>
      <c r="B154" s="43"/>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row>
    <row r="155" spans="1:38" ht="12.75" customHeight="1" x14ac:dyDescent="0.3">
      <c r="A155" s="7"/>
      <c r="B155" s="43"/>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row>
    <row r="156" spans="1:38" ht="12.75" customHeight="1" x14ac:dyDescent="0.3">
      <c r="A156" s="7"/>
      <c r="B156" s="43"/>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row>
    <row r="157" spans="1:38" ht="12.75" customHeight="1" x14ac:dyDescent="0.3">
      <c r="A157" s="7"/>
      <c r="B157" s="43"/>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row>
    <row r="158" spans="1:38" ht="12.75" customHeight="1" x14ac:dyDescent="0.3">
      <c r="A158" s="7"/>
      <c r="B158" s="43"/>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row>
    <row r="159" spans="1:38" ht="12.75" customHeight="1" x14ac:dyDescent="0.3">
      <c r="A159" s="7"/>
      <c r="B159" s="43"/>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row>
    <row r="160" spans="1:38" ht="12.75" customHeight="1" x14ac:dyDescent="0.3">
      <c r="A160" s="7"/>
      <c r="B160" s="43"/>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row>
    <row r="161" spans="1:38" ht="12.75" customHeight="1" x14ac:dyDescent="0.3">
      <c r="A161" s="7"/>
      <c r="B161" s="43"/>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row>
    <row r="162" spans="1:38" ht="12.75" customHeight="1" x14ac:dyDescent="0.3">
      <c r="A162" s="7"/>
      <c r="B162" s="43"/>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row>
    <row r="163" spans="1:38" ht="12.75" customHeight="1" x14ac:dyDescent="0.3">
      <c r="A163" s="7"/>
      <c r="B163" s="43"/>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row>
    <row r="164" spans="1:38" ht="12.75" customHeight="1" x14ac:dyDescent="0.3">
      <c r="A164" s="7"/>
      <c r="B164" s="43"/>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row>
    <row r="165" spans="1:38" ht="12.75" customHeight="1" x14ac:dyDescent="0.3">
      <c r="A165" s="7"/>
      <c r="B165" s="43"/>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row>
    <row r="166" spans="1:38" ht="12.75" customHeight="1" x14ac:dyDescent="0.3">
      <c r="A166" s="7"/>
      <c r="B166" s="43"/>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row>
    <row r="167" spans="1:38" ht="12.75" customHeight="1" x14ac:dyDescent="0.3">
      <c r="A167" s="7"/>
      <c r="B167" s="43"/>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row>
    <row r="168" spans="1:38" ht="12.75" customHeight="1" x14ac:dyDescent="0.3">
      <c r="A168" s="7"/>
      <c r="B168" s="43"/>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row>
    <row r="169" spans="1:38" ht="12.75" customHeight="1" x14ac:dyDescent="0.3">
      <c r="A169" s="7"/>
      <c r="B169" s="43"/>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row>
    <row r="170" spans="1:38" ht="12.75" customHeight="1" x14ac:dyDescent="0.3">
      <c r="A170" s="7"/>
      <c r="B170" s="43"/>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row>
    <row r="171" spans="1:38" ht="12.75" customHeight="1" x14ac:dyDescent="0.3">
      <c r="A171" s="7"/>
      <c r="B171" s="43"/>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row>
    <row r="172" spans="1:38" ht="12.75" customHeight="1" x14ac:dyDescent="0.3">
      <c r="A172" s="7"/>
      <c r="B172" s="43"/>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row>
    <row r="173" spans="1:38" ht="12.75" customHeight="1" x14ac:dyDescent="0.3">
      <c r="A173" s="7"/>
      <c r="B173" s="43"/>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row>
    <row r="174" spans="1:38" ht="12.75" customHeight="1" x14ac:dyDescent="0.3">
      <c r="A174" s="7"/>
      <c r="B174" s="43"/>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row>
    <row r="175" spans="1:38" ht="12.75" customHeight="1" x14ac:dyDescent="0.3">
      <c r="A175" s="7"/>
      <c r="B175" s="43"/>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row>
    <row r="176" spans="1:38" ht="12.75" customHeight="1" x14ac:dyDescent="0.3">
      <c r="A176" s="7"/>
      <c r="B176" s="43"/>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row>
    <row r="177" spans="1:38" ht="12.75" customHeight="1" x14ac:dyDescent="0.3">
      <c r="A177" s="7"/>
      <c r="B177" s="43"/>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row>
    <row r="178" spans="1:38" ht="12.75" customHeight="1" x14ac:dyDescent="0.3">
      <c r="A178" s="7"/>
      <c r="B178" s="43"/>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row>
    <row r="179" spans="1:38" ht="12.75" customHeight="1" x14ac:dyDescent="0.3">
      <c r="A179" s="7"/>
      <c r="B179" s="43"/>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row>
    <row r="180" spans="1:38" ht="12.75" customHeight="1" x14ac:dyDescent="0.3">
      <c r="A180" s="7"/>
      <c r="B180" s="43"/>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row>
    <row r="181" spans="1:38" ht="12.75" customHeight="1" x14ac:dyDescent="0.3">
      <c r="A181" s="7"/>
      <c r="B181" s="43"/>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row>
    <row r="182" spans="1:38" ht="12.75" customHeight="1" x14ac:dyDescent="0.3">
      <c r="A182" s="7"/>
      <c r="B182" s="43"/>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row>
    <row r="183" spans="1:38" ht="12.75" customHeight="1" x14ac:dyDescent="0.3">
      <c r="A183" s="7"/>
      <c r="B183" s="43"/>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row>
    <row r="184" spans="1:38" ht="12.75" customHeight="1" x14ac:dyDescent="0.3">
      <c r="A184" s="7"/>
      <c r="B184" s="43"/>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row>
    <row r="185" spans="1:38" ht="12.75" customHeight="1" x14ac:dyDescent="0.3">
      <c r="A185" s="7"/>
      <c r="B185" s="43"/>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row>
    <row r="186" spans="1:38" ht="12.75" customHeight="1" x14ac:dyDescent="0.3">
      <c r="A186" s="7"/>
      <c r="B186" s="43"/>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row>
    <row r="187" spans="1:38" ht="12.75" customHeight="1" x14ac:dyDescent="0.3">
      <c r="A187" s="7"/>
      <c r="B187" s="43"/>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row>
    <row r="188" spans="1:38" ht="12.75" customHeight="1" x14ac:dyDescent="0.3">
      <c r="A188" s="7"/>
      <c r="B188" s="43"/>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row>
    <row r="189" spans="1:38" ht="12.75" customHeight="1" x14ac:dyDescent="0.3">
      <c r="A189" s="7"/>
      <c r="B189" s="43"/>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row>
    <row r="190" spans="1:38" ht="12.75" customHeight="1" x14ac:dyDescent="0.3">
      <c r="A190" s="7"/>
      <c r="B190" s="43"/>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row>
    <row r="191" spans="1:38" ht="12.75" customHeight="1" x14ac:dyDescent="0.3">
      <c r="A191" s="7"/>
      <c r="B191" s="43"/>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row>
    <row r="192" spans="1:38" ht="12.75" customHeight="1" x14ac:dyDescent="0.3">
      <c r="A192" s="7"/>
      <c r="B192" s="43"/>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row>
    <row r="193" spans="1:38" ht="12.75" customHeight="1" x14ac:dyDescent="0.3">
      <c r="A193" s="7"/>
      <c r="B193" s="43"/>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row>
    <row r="194" spans="1:38" ht="12.75" customHeight="1" x14ac:dyDescent="0.3">
      <c r="A194" s="7"/>
      <c r="B194" s="43"/>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row>
    <row r="195" spans="1:38" ht="12.75" customHeight="1" x14ac:dyDescent="0.3">
      <c r="A195" s="7"/>
      <c r="B195" s="43"/>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row>
    <row r="196" spans="1:38" ht="12.75" customHeight="1" x14ac:dyDescent="0.3">
      <c r="A196" s="7"/>
      <c r="B196" s="43"/>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row>
    <row r="197" spans="1:38" ht="12.75" customHeight="1" x14ac:dyDescent="0.3">
      <c r="A197" s="7"/>
      <c r="B197" s="43"/>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row>
    <row r="198" spans="1:38" ht="12.75" customHeight="1" x14ac:dyDescent="0.3">
      <c r="A198" s="7"/>
      <c r="B198" s="43"/>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row>
    <row r="199" spans="1:38" ht="12.75" customHeight="1" x14ac:dyDescent="0.3">
      <c r="A199" s="7"/>
      <c r="B199" s="43"/>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row>
    <row r="200" spans="1:38" ht="12.75" customHeight="1" x14ac:dyDescent="0.3">
      <c r="A200" s="7"/>
      <c r="B200" s="43"/>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row>
    <row r="201" spans="1:38" ht="12.75" customHeight="1" x14ac:dyDescent="0.3">
      <c r="A201" s="7"/>
      <c r="B201" s="43"/>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row>
    <row r="202" spans="1:38" ht="12.75" customHeight="1" x14ac:dyDescent="0.3">
      <c r="A202" s="7"/>
      <c r="B202" s="43"/>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row>
    <row r="203" spans="1:38" ht="12.75" customHeight="1" x14ac:dyDescent="0.3">
      <c r="A203" s="7"/>
      <c r="B203" s="43"/>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row>
    <row r="204" spans="1:38" ht="12.75" customHeight="1" x14ac:dyDescent="0.3">
      <c r="A204" s="7"/>
      <c r="B204" s="43"/>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row>
    <row r="205" spans="1:38" ht="12.75" customHeight="1" x14ac:dyDescent="0.3">
      <c r="A205" s="7"/>
      <c r="B205" s="43"/>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row>
    <row r="206" spans="1:38" ht="12.75" customHeight="1" x14ac:dyDescent="0.3">
      <c r="A206" s="7"/>
      <c r="B206" s="43"/>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row>
    <row r="207" spans="1:38" ht="12.75" customHeight="1" x14ac:dyDescent="0.3">
      <c r="A207" s="7"/>
      <c r="B207" s="43"/>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row>
    <row r="208" spans="1:38" ht="12.75" customHeight="1" x14ac:dyDescent="0.3">
      <c r="A208" s="7"/>
      <c r="B208" s="43"/>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row>
    <row r="209" spans="1:38" ht="12.75" customHeight="1" x14ac:dyDescent="0.3">
      <c r="A209" s="7"/>
      <c r="B209" s="43"/>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row>
    <row r="210" spans="1:38" ht="12.75" customHeight="1" x14ac:dyDescent="0.3">
      <c r="A210" s="7"/>
      <c r="B210" s="43"/>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row>
    <row r="211" spans="1:38" ht="12.75" customHeight="1" x14ac:dyDescent="0.3">
      <c r="A211" s="7"/>
      <c r="B211" s="43"/>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row>
    <row r="212" spans="1:38" ht="12.75" customHeight="1" x14ac:dyDescent="0.3">
      <c r="A212" s="7"/>
      <c r="B212" s="43"/>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row>
    <row r="213" spans="1:38" ht="12.75" customHeight="1" x14ac:dyDescent="0.3">
      <c r="A213" s="7"/>
      <c r="B213" s="43"/>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row>
    <row r="214" spans="1:38" ht="12.75" customHeight="1" x14ac:dyDescent="0.3">
      <c r="A214" s="7"/>
      <c r="B214" s="43"/>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row>
    <row r="215" spans="1:38" ht="12.75" customHeight="1" x14ac:dyDescent="0.3">
      <c r="A215" s="7"/>
      <c r="B215" s="43"/>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row>
    <row r="216" spans="1:38" ht="12.75" customHeight="1" x14ac:dyDescent="0.3">
      <c r="A216" s="7"/>
      <c r="B216" s="43"/>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row>
    <row r="217" spans="1:38" ht="12.75" customHeight="1" x14ac:dyDescent="0.3">
      <c r="A217" s="7"/>
      <c r="B217" s="43"/>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row>
    <row r="218" spans="1:38" ht="12.75" customHeight="1" x14ac:dyDescent="0.3">
      <c r="A218" s="7"/>
      <c r="B218" s="43"/>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row>
    <row r="219" spans="1:38" ht="12.75" customHeight="1" x14ac:dyDescent="0.3">
      <c r="A219" s="7"/>
      <c r="B219" s="43"/>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row>
    <row r="220" spans="1:38" ht="12.75" customHeight="1" x14ac:dyDescent="0.3">
      <c r="A220" s="7"/>
      <c r="B220" s="43"/>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row>
    <row r="221" spans="1:38" ht="12.75" customHeight="1" x14ac:dyDescent="0.3">
      <c r="A221" s="7"/>
      <c r="B221" s="43"/>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row>
    <row r="222" spans="1:38" ht="12.75" customHeight="1" x14ac:dyDescent="0.3">
      <c r="A222" s="7"/>
      <c r="B222" s="43"/>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row>
    <row r="223" spans="1:38" ht="12.75" customHeight="1" x14ac:dyDescent="0.3">
      <c r="A223" s="7"/>
      <c r="B223" s="43"/>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row>
    <row r="224" spans="1:38" ht="12.75" customHeight="1" x14ac:dyDescent="0.3">
      <c r="A224" s="7"/>
      <c r="B224" s="43"/>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row>
    <row r="225" spans="1:38" ht="12.75" customHeight="1" x14ac:dyDescent="0.3">
      <c r="A225" s="7"/>
      <c r="B225" s="43"/>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row>
    <row r="226" spans="1:38" ht="12.75" customHeight="1" x14ac:dyDescent="0.3">
      <c r="A226" s="7"/>
      <c r="B226" s="43"/>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row>
    <row r="227" spans="1:38" ht="12.75" customHeight="1" x14ac:dyDescent="0.3">
      <c r="A227" s="7"/>
      <c r="B227" s="43"/>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row>
    <row r="228" spans="1:38" ht="12.75" customHeight="1" x14ac:dyDescent="0.3">
      <c r="A228" s="7"/>
      <c r="B228" s="43"/>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row>
    <row r="229" spans="1:38" ht="12.75" customHeight="1" x14ac:dyDescent="0.3">
      <c r="A229" s="7"/>
      <c r="B229" s="43"/>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row>
    <row r="230" spans="1:38" ht="12.75" customHeight="1" x14ac:dyDescent="0.3">
      <c r="A230" s="7"/>
      <c r="B230" s="43"/>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row>
    <row r="231" spans="1:38" ht="12.75" customHeight="1" x14ac:dyDescent="0.3">
      <c r="A231" s="7"/>
      <c r="B231" s="43"/>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row>
    <row r="232" spans="1:38" ht="12.75" customHeight="1" x14ac:dyDescent="0.3">
      <c r="A232" s="7"/>
      <c r="B232" s="43"/>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row>
    <row r="233" spans="1:38" ht="12.75" customHeight="1" x14ac:dyDescent="0.3">
      <c r="A233" s="7"/>
      <c r="B233" s="43"/>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row>
    <row r="234" spans="1:38" ht="12.75" customHeight="1" x14ac:dyDescent="0.3">
      <c r="A234" s="7"/>
      <c r="B234" s="43"/>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row>
    <row r="235" spans="1:38" ht="12.75" customHeight="1" x14ac:dyDescent="0.3">
      <c r="A235" s="7"/>
      <c r="B235" s="43"/>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row>
    <row r="236" spans="1:38" ht="12.75" customHeight="1" x14ac:dyDescent="0.3">
      <c r="A236" s="7"/>
      <c r="B236" s="43"/>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row>
    <row r="237" spans="1:38" ht="12.75" customHeight="1" x14ac:dyDescent="0.3">
      <c r="A237" s="7"/>
      <c r="B237" s="43"/>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row>
    <row r="238" spans="1:38" ht="12.75" customHeight="1" x14ac:dyDescent="0.3">
      <c r="A238" s="7"/>
      <c r="B238" s="43"/>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row>
    <row r="239" spans="1:38" ht="12.75" customHeight="1" x14ac:dyDescent="0.3">
      <c r="A239" s="7"/>
      <c r="B239" s="43"/>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row>
    <row r="240" spans="1:38" ht="12.75" customHeight="1" x14ac:dyDescent="0.3">
      <c r="A240" s="7"/>
      <c r="B240" s="43"/>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row>
    <row r="241" spans="1:38" ht="12.75" customHeight="1" x14ac:dyDescent="0.3">
      <c r="A241" s="7"/>
      <c r="B241" s="43"/>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row>
    <row r="242" spans="1:38" ht="12.75" customHeight="1" x14ac:dyDescent="0.3">
      <c r="A242" s="7"/>
      <c r="B242" s="43"/>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row>
    <row r="243" spans="1:38" ht="12.75" customHeight="1" x14ac:dyDescent="0.3">
      <c r="A243" s="7"/>
      <c r="B243" s="43"/>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row>
    <row r="244" spans="1:38" ht="12.75" customHeight="1" x14ac:dyDescent="0.3">
      <c r="A244" s="7"/>
      <c r="B244" s="43"/>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row>
    <row r="245" spans="1:38" ht="12.75" customHeight="1" x14ac:dyDescent="0.3">
      <c r="A245" s="7"/>
      <c r="B245" s="43"/>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row>
    <row r="246" spans="1:38" ht="12.75" customHeight="1" x14ac:dyDescent="0.3">
      <c r="A246" s="7"/>
      <c r="B246" s="43"/>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row>
    <row r="247" spans="1:38" ht="12.75" customHeight="1" x14ac:dyDescent="0.3">
      <c r="A247" s="7"/>
      <c r="B247" s="43"/>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row>
    <row r="248" spans="1:38" ht="12.75" customHeight="1" x14ac:dyDescent="0.3">
      <c r="A248" s="7"/>
      <c r="B248" s="43"/>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row>
    <row r="249" spans="1:38" ht="12.75" customHeight="1" x14ac:dyDescent="0.3">
      <c r="A249" s="7"/>
      <c r="B249" s="43"/>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row>
    <row r="250" spans="1:38" ht="12.75" customHeight="1" x14ac:dyDescent="0.3">
      <c r="A250" s="7"/>
      <c r="B250" s="43"/>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row>
    <row r="251" spans="1:38" ht="12.75" customHeight="1" x14ac:dyDescent="0.3">
      <c r="A251" s="7"/>
      <c r="B251" s="43"/>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row>
    <row r="252" spans="1:38" ht="12.75" customHeight="1" x14ac:dyDescent="0.3">
      <c r="A252" s="7"/>
      <c r="B252" s="43"/>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row>
    <row r="253" spans="1:38" ht="12.75" customHeight="1" x14ac:dyDescent="0.3">
      <c r="A253" s="7"/>
      <c r="B253" s="43"/>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row>
    <row r="254" spans="1:38" ht="12.75" customHeight="1" x14ac:dyDescent="0.3">
      <c r="A254" s="7"/>
      <c r="B254" s="43"/>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row>
    <row r="255" spans="1:38" ht="12.75" customHeight="1" x14ac:dyDescent="0.3">
      <c r="A255" s="7"/>
      <c r="B255" s="43"/>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row>
    <row r="256" spans="1:38" ht="12.75" customHeight="1" x14ac:dyDescent="0.3">
      <c r="A256" s="7"/>
      <c r="B256" s="43"/>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row>
    <row r="257" spans="1:38" ht="12.75" customHeight="1" x14ac:dyDescent="0.3">
      <c r="A257" s="7"/>
      <c r="B257" s="43"/>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row>
    <row r="258" spans="1:38" ht="12.75" customHeight="1" x14ac:dyDescent="0.3">
      <c r="A258" s="7"/>
      <c r="B258" s="43"/>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row>
    <row r="259" spans="1:38" ht="12.75" customHeight="1" x14ac:dyDescent="0.3">
      <c r="A259" s="7"/>
      <c r="B259" s="43"/>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row>
    <row r="260" spans="1:38" ht="12.75" customHeight="1" x14ac:dyDescent="0.3">
      <c r="A260" s="7"/>
      <c r="B260" s="43"/>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row>
    <row r="261" spans="1:38" ht="12.75" customHeight="1" x14ac:dyDescent="0.3">
      <c r="A261" s="7"/>
      <c r="B261" s="43"/>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row>
    <row r="262" spans="1:38" ht="12.75" customHeight="1" x14ac:dyDescent="0.3">
      <c r="A262" s="7"/>
      <c r="B262" s="43"/>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row>
    <row r="263" spans="1:38" ht="12.75" customHeight="1" x14ac:dyDescent="0.3">
      <c r="A263" s="7"/>
      <c r="B263" s="43"/>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row>
    <row r="264" spans="1:38" ht="12.75" customHeight="1" x14ac:dyDescent="0.3">
      <c r="A264" s="7"/>
      <c r="B264" s="43"/>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row>
    <row r="265" spans="1:38" ht="12.75" customHeight="1" x14ac:dyDescent="0.3">
      <c r="A265" s="7"/>
      <c r="B265" s="43"/>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row>
    <row r="266" spans="1:38" ht="12.75" customHeight="1" x14ac:dyDescent="0.3">
      <c r="A266" s="7"/>
      <c r="B266" s="43"/>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row>
    <row r="267" spans="1:38" ht="12.75" customHeight="1" x14ac:dyDescent="0.3">
      <c r="A267" s="7"/>
      <c r="B267" s="43"/>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row>
    <row r="268" spans="1:38" ht="12.75" customHeight="1" x14ac:dyDescent="0.3">
      <c r="A268" s="7"/>
      <c r="B268" s="43"/>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row>
    <row r="269" spans="1:38" ht="12.75" customHeight="1" x14ac:dyDescent="0.3">
      <c r="A269" s="7"/>
      <c r="B269" s="43"/>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row>
    <row r="270" spans="1:38" ht="12.75" customHeight="1" x14ac:dyDescent="0.3">
      <c r="A270" s="7"/>
      <c r="B270" s="43"/>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row>
    <row r="271" spans="1:38" ht="12.75" customHeight="1" x14ac:dyDescent="0.3">
      <c r="A271" s="7"/>
      <c r="B271" s="43"/>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row>
    <row r="272" spans="1:38" ht="12.75" customHeight="1" x14ac:dyDescent="0.3">
      <c r="A272" s="7"/>
      <c r="B272" s="43"/>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row>
    <row r="273" spans="1:38" ht="12.75" customHeight="1" x14ac:dyDescent="0.3">
      <c r="A273" s="7"/>
      <c r="B273" s="43"/>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row>
    <row r="274" spans="1:38" ht="12.75" customHeight="1" x14ac:dyDescent="0.3">
      <c r="A274" s="7"/>
      <c r="B274" s="43"/>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row>
    <row r="275" spans="1:38" ht="12.75" customHeight="1" x14ac:dyDescent="0.3">
      <c r="A275" s="7"/>
      <c r="B275" s="43"/>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row>
    <row r="276" spans="1:38" ht="12.75" customHeight="1" x14ac:dyDescent="0.3">
      <c r="A276" s="7"/>
      <c r="B276" s="43"/>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row>
    <row r="277" spans="1:38" ht="12.75" customHeight="1" x14ac:dyDescent="0.3">
      <c r="A277" s="7"/>
      <c r="B277" s="43"/>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row>
    <row r="278" spans="1:38" ht="12.75" customHeight="1" x14ac:dyDescent="0.3">
      <c r="A278" s="7"/>
      <c r="B278" s="43"/>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row>
    <row r="279" spans="1:38" ht="12.75" customHeight="1" x14ac:dyDescent="0.3">
      <c r="A279" s="7"/>
      <c r="B279" s="43"/>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row>
    <row r="280" spans="1:38" ht="12.75" customHeight="1" x14ac:dyDescent="0.3">
      <c r="A280" s="7"/>
      <c r="B280" s="43"/>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row>
    <row r="281" spans="1:38" ht="12.75" customHeight="1" x14ac:dyDescent="0.3">
      <c r="A281" s="7"/>
      <c r="B281" s="43"/>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row>
    <row r="282" spans="1:38" ht="12.75" customHeight="1" x14ac:dyDescent="0.3">
      <c r="A282" s="7"/>
      <c r="B282" s="43"/>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row>
    <row r="283" spans="1:38" ht="12.75" customHeight="1" x14ac:dyDescent="0.3">
      <c r="A283" s="7"/>
      <c r="B283" s="43"/>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row>
    <row r="284" spans="1:38" ht="12.75" customHeight="1" x14ac:dyDescent="0.3">
      <c r="A284" s="7"/>
      <c r="B284" s="43"/>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row>
    <row r="285" spans="1:38" ht="12.75" customHeight="1" x14ac:dyDescent="0.3">
      <c r="A285" s="7"/>
      <c r="B285" s="43"/>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row>
    <row r="286" spans="1:38" ht="12.75" customHeight="1" x14ac:dyDescent="0.3">
      <c r="A286" s="7"/>
      <c r="B286" s="43"/>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row>
    <row r="287" spans="1:38" ht="12.75" customHeight="1" x14ac:dyDescent="0.3">
      <c r="A287" s="7"/>
      <c r="B287" s="43"/>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row>
    <row r="288" spans="1:38" ht="12.75" customHeight="1" x14ac:dyDescent="0.3">
      <c r="A288" s="7"/>
      <c r="B288" s="43"/>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row>
    <row r="289" spans="1:38" ht="12.75" customHeight="1" x14ac:dyDescent="0.3">
      <c r="A289" s="7"/>
      <c r="B289" s="43"/>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row>
    <row r="290" spans="1:38" ht="12.75" customHeight="1" x14ac:dyDescent="0.3">
      <c r="A290" s="7"/>
      <c r="B290" s="43"/>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row>
    <row r="291" spans="1:38" ht="12.75" customHeight="1" x14ac:dyDescent="0.3">
      <c r="A291" s="7"/>
      <c r="B291" s="43"/>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row>
    <row r="292" spans="1:38" ht="12.75" customHeight="1" x14ac:dyDescent="0.3">
      <c r="A292" s="7"/>
      <c r="B292" s="43"/>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row>
    <row r="293" spans="1:38" ht="12.75" customHeight="1" x14ac:dyDescent="0.3">
      <c r="A293" s="7"/>
      <c r="B293" s="43"/>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row>
    <row r="294" spans="1:38" ht="12.75" customHeight="1" x14ac:dyDescent="0.3">
      <c r="A294" s="7"/>
      <c r="B294" s="43"/>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row>
    <row r="295" spans="1:38" ht="12.75" customHeight="1" x14ac:dyDescent="0.3">
      <c r="A295" s="7"/>
      <c r="B295" s="43"/>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row>
    <row r="296" spans="1:38" ht="12.75" customHeight="1" x14ac:dyDescent="0.3">
      <c r="A296" s="7"/>
      <c r="B296" s="43"/>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row>
    <row r="297" spans="1:38" ht="12.75" customHeight="1" x14ac:dyDescent="0.3">
      <c r="A297" s="7"/>
      <c r="B297" s="43"/>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row>
    <row r="298" spans="1:38" ht="12.75" customHeight="1" x14ac:dyDescent="0.3">
      <c r="A298" s="7"/>
      <c r="B298" s="43"/>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row>
    <row r="299" spans="1:38" ht="12.75" customHeight="1" x14ac:dyDescent="0.3">
      <c r="A299" s="7"/>
      <c r="B299" s="43"/>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row>
    <row r="300" spans="1:38" ht="12.75" customHeight="1" x14ac:dyDescent="0.3">
      <c r="A300" s="7"/>
      <c r="B300" s="43"/>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row>
    <row r="301" spans="1:38" ht="12.75" customHeight="1" x14ac:dyDescent="0.3">
      <c r="A301" s="7"/>
      <c r="B301" s="43"/>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row>
    <row r="302" spans="1:38" ht="12.75" customHeight="1" x14ac:dyDescent="0.3">
      <c r="A302" s="7"/>
      <c r="B302" s="43"/>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row>
    <row r="303" spans="1:38" ht="12.75" customHeight="1" x14ac:dyDescent="0.3">
      <c r="A303" s="7"/>
      <c r="B303" s="43"/>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row>
    <row r="304" spans="1:38" ht="12.75" customHeight="1" x14ac:dyDescent="0.3">
      <c r="A304" s="7"/>
      <c r="B304" s="43"/>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row>
    <row r="305" spans="1:38" ht="12.75" customHeight="1" x14ac:dyDescent="0.3">
      <c r="A305" s="7"/>
      <c r="B305" s="43"/>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row>
    <row r="306" spans="1:38" ht="12.75" customHeight="1" x14ac:dyDescent="0.3">
      <c r="A306" s="7"/>
      <c r="B306" s="43"/>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row>
    <row r="307" spans="1:38" ht="12.75" customHeight="1" x14ac:dyDescent="0.3">
      <c r="A307" s="7"/>
      <c r="B307" s="43"/>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row>
    <row r="308" spans="1:38" ht="12.75" customHeight="1" x14ac:dyDescent="0.3">
      <c r="A308" s="7"/>
      <c r="B308" s="43"/>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row>
    <row r="309" spans="1:38" ht="12.75" customHeight="1" x14ac:dyDescent="0.3">
      <c r="A309" s="7"/>
      <c r="B309" s="43"/>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row>
    <row r="310" spans="1:38" ht="12.75" customHeight="1" x14ac:dyDescent="0.3">
      <c r="A310" s="7"/>
      <c r="B310" s="43"/>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row>
    <row r="311" spans="1:38" ht="12.75" customHeight="1" x14ac:dyDescent="0.3">
      <c r="A311" s="7"/>
      <c r="B311" s="43"/>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row>
    <row r="312" spans="1:38" ht="12.75" customHeight="1" x14ac:dyDescent="0.3">
      <c r="A312" s="7"/>
      <c r="B312" s="43"/>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row>
    <row r="313" spans="1:38" ht="12.75" customHeight="1" x14ac:dyDescent="0.3">
      <c r="A313" s="7"/>
      <c r="B313" s="43"/>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row>
    <row r="314" spans="1:38" ht="12.75" customHeight="1" x14ac:dyDescent="0.3">
      <c r="A314" s="7"/>
      <c r="B314" s="43"/>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row>
    <row r="315" spans="1:38" ht="12.75" customHeight="1" x14ac:dyDescent="0.3">
      <c r="A315" s="7"/>
      <c r="B315" s="43"/>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row>
    <row r="316" spans="1:38" ht="12.75" customHeight="1" x14ac:dyDescent="0.3">
      <c r="A316" s="7"/>
      <c r="B316" s="43"/>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row>
    <row r="317" spans="1:38" ht="12.75" customHeight="1" x14ac:dyDescent="0.3">
      <c r="A317" s="7"/>
      <c r="B317" s="43"/>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row>
    <row r="318" spans="1:38" ht="12.75" customHeight="1" x14ac:dyDescent="0.3">
      <c r="A318" s="7"/>
      <c r="B318" s="43"/>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row>
    <row r="319" spans="1:38" ht="12.75" customHeight="1" x14ac:dyDescent="0.3">
      <c r="A319" s="7"/>
      <c r="B319" s="43"/>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row>
    <row r="320" spans="1:38" ht="12.75" customHeight="1" x14ac:dyDescent="0.3">
      <c r="A320" s="7"/>
      <c r="B320" s="43"/>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row>
    <row r="321" spans="1:38" ht="12.75" customHeight="1" x14ac:dyDescent="0.3">
      <c r="A321" s="7"/>
      <c r="B321" s="43"/>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row>
    <row r="322" spans="1:38" ht="12.75" customHeight="1" x14ac:dyDescent="0.3">
      <c r="A322" s="7"/>
      <c r="B322" s="43"/>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row>
    <row r="323" spans="1:38" ht="12.75" customHeight="1" x14ac:dyDescent="0.3">
      <c r="A323" s="7"/>
      <c r="B323" s="43"/>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row>
    <row r="324" spans="1:38" ht="12.75" customHeight="1" x14ac:dyDescent="0.3">
      <c r="A324" s="7"/>
      <c r="B324" s="43"/>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row>
    <row r="325" spans="1:38" ht="12.75" customHeight="1" x14ac:dyDescent="0.3">
      <c r="A325" s="7"/>
      <c r="B325" s="43"/>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row>
    <row r="326" spans="1:38" ht="12.75" customHeight="1" x14ac:dyDescent="0.3">
      <c r="A326" s="7"/>
      <c r="B326" s="43"/>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row>
    <row r="327" spans="1:38" ht="12.75" customHeight="1" x14ac:dyDescent="0.3">
      <c r="A327" s="7"/>
      <c r="B327" s="43"/>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row>
    <row r="328" spans="1:38" ht="12.75" customHeight="1" x14ac:dyDescent="0.3">
      <c r="A328" s="7"/>
      <c r="B328" s="43"/>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row>
    <row r="329" spans="1:38" ht="12.75" customHeight="1" x14ac:dyDescent="0.3">
      <c r="A329" s="7"/>
      <c r="B329" s="43"/>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row>
    <row r="330" spans="1:38" ht="12.75" customHeight="1" x14ac:dyDescent="0.3">
      <c r="A330" s="7"/>
      <c r="B330" s="43"/>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row>
    <row r="331" spans="1:38" ht="12.75" customHeight="1" x14ac:dyDescent="0.3">
      <c r="A331" s="7"/>
      <c r="B331" s="43"/>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row>
    <row r="332" spans="1:38" ht="12.75" customHeight="1" x14ac:dyDescent="0.3">
      <c r="A332" s="7"/>
      <c r="B332" s="43"/>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row>
    <row r="333" spans="1:38" ht="12.75" customHeight="1" x14ac:dyDescent="0.3">
      <c r="A333" s="7"/>
      <c r="B333" s="43"/>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row>
    <row r="334" spans="1:38" ht="12.75" customHeight="1" x14ac:dyDescent="0.3">
      <c r="A334" s="7"/>
      <c r="B334" s="43"/>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row>
    <row r="335" spans="1:38" ht="12.75" customHeight="1" x14ac:dyDescent="0.3">
      <c r="A335" s="7"/>
      <c r="B335" s="43"/>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row>
    <row r="336" spans="1:38" ht="12.75" customHeight="1" x14ac:dyDescent="0.3">
      <c r="A336" s="7"/>
      <c r="B336" s="43"/>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row>
    <row r="337" spans="1:38" ht="12.75" customHeight="1" x14ac:dyDescent="0.3">
      <c r="A337" s="7"/>
      <c r="B337" s="43"/>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row>
    <row r="338" spans="1:38" ht="12.75" customHeight="1" x14ac:dyDescent="0.3">
      <c r="A338" s="7"/>
      <c r="B338" s="43"/>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row>
    <row r="339" spans="1:38" ht="12.75" customHeight="1" x14ac:dyDescent="0.3">
      <c r="A339" s="7"/>
      <c r="B339" s="43"/>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row>
    <row r="340" spans="1:38" ht="12.75" customHeight="1" x14ac:dyDescent="0.3">
      <c r="A340" s="7"/>
      <c r="B340" s="43"/>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row>
    <row r="341" spans="1:38" ht="12.75" customHeight="1" x14ac:dyDescent="0.3">
      <c r="A341" s="7"/>
      <c r="B341" s="43"/>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row>
    <row r="342" spans="1:38" ht="12.75" customHeight="1" x14ac:dyDescent="0.3">
      <c r="A342" s="7"/>
      <c r="B342" s="43"/>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row>
    <row r="343" spans="1:38" ht="12.75" customHeight="1" x14ac:dyDescent="0.3">
      <c r="A343" s="7"/>
      <c r="B343" s="43"/>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row>
    <row r="344" spans="1:38" ht="12.75" customHeight="1" x14ac:dyDescent="0.3">
      <c r="A344" s="7"/>
      <c r="B344" s="43"/>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row>
    <row r="345" spans="1:38" ht="12.75" customHeight="1" x14ac:dyDescent="0.3">
      <c r="A345" s="7"/>
      <c r="B345" s="43"/>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row>
    <row r="346" spans="1:38" ht="12.75" customHeight="1" x14ac:dyDescent="0.3">
      <c r="A346" s="7"/>
      <c r="B346" s="43"/>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row>
    <row r="347" spans="1:38" ht="12.75" customHeight="1" x14ac:dyDescent="0.3">
      <c r="A347" s="7"/>
      <c r="B347" s="43"/>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row>
    <row r="348" spans="1:38" ht="12.75" customHeight="1" x14ac:dyDescent="0.3">
      <c r="A348" s="7"/>
      <c r="B348" s="43"/>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row>
    <row r="349" spans="1:38" ht="12.75" customHeight="1" x14ac:dyDescent="0.3">
      <c r="A349" s="7"/>
      <c r="B349" s="43"/>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row>
    <row r="350" spans="1:38" ht="12.75" customHeight="1" x14ac:dyDescent="0.3">
      <c r="A350" s="7"/>
      <c r="B350" s="43"/>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row>
    <row r="351" spans="1:38" ht="12.75" customHeight="1" x14ac:dyDescent="0.3">
      <c r="A351" s="7"/>
      <c r="B351" s="43"/>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row>
    <row r="352" spans="1:38" ht="12.75" customHeight="1" x14ac:dyDescent="0.3">
      <c r="A352" s="7"/>
      <c r="B352" s="43"/>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row>
    <row r="353" spans="1:38" ht="12.75" customHeight="1" x14ac:dyDescent="0.3">
      <c r="A353" s="7"/>
      <c r="B353" s="43"/>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row>
    <row r="354" spans="1:38" ht="12.75" customHeight="1" x14ac:dyDescent="0.3">
      <c r="A354" s="7"/>
      <c r="B354" s="43"/>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row>
    <row r="355" spans="1:38" ht="12.75" customHeight="1" x14ac:dyDescent="0.3">
      <c r="A355" s="7"/>
      <c r="B355" s="43"/>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row>
    <row r="356" spans="1:38" ht="12.75" customHeight="1" x14ac:dyDescent="0.3">
      <c r="A356" s="7"/>
      <c r="B356" s="43"/>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row>
    <row r="357" spans="1:38" ht="12.75" customHeight="1" x14ac:dyDescent="0.3">
      <c r="A357" s="7"/>
      <c r="B357" s="43"/>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row>
    <row r="358" spans="1:38" ht="12.75" customHeight="1" x14ac:dyDescent="0.3">
      <c r="A358" s="7"/>
      <c r="B358" s="43"/>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row>
    <row r="359" spans="1:38" ht="12.75" customHeight="1" x14ac:dyDescent="0.3">
      <c r="A359" s="7"/>
      <c r="B359" s="43"/>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row>
    <row r="360" spans="1:38" ht="12.75" customHeight="1" x14ac:dyDescent="0.3">
      <c r="A360" s="7"/>
      <c r="B360" s="43"/>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row>
    <row r="361" spans="1:38" ht="12.75" customHeight="1" x14ac:dyDescent="0.3">
      <c r="A361" s="7"/>
      <c r="B361" s="43"/>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row>
    <row r="362" spans="1:38" ht="12.75" customHeight="1" x14ac:dyDescent="0.3">
      <c r="A362" s="7"/>
      <c r="B362" s="43"/>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row>
    <row r="363" spans="1:38" ht="12.75" customHeight="1" x14ac:dyDescent="0.3">
      <c r="A363" s="7"/>
      <c r="B363" s="43"/>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row>
    <row r="364" spans="1:38" ht="12.75" customHeight="1" x14ac:dyDescent="0.3">
      <c r="A364" s="7"/>
      <c r="B364" s="43"/>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row>
    <row r="365" spans="1:38" ht="12.75" customHeight="1" x14ac:dyDescent="0.3">
      <c r="A365" s="7"/>
      <c r="B365" s="43"/>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row>
    <row r="366" spans="1:38" ht="12.75" customHeight="1" x14ac:dyDescent="0.3">
      <c r="A366" s="7"/>
      <c r="B366" s="43"/>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row>
    <row r="367" spans="1:38" ht="12.75" customHeight="1" x14ac:dyDescent="0.3">
      <c r="A367" s="7"/>
      <c r="B367" s="43"/>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row>
    <row r="368" spans="1:38" ht="12.75" customHeight="1" x14ac:dyDescent="0.3">
      <c r="A368" s="7"/>
      <c r="B368" s="43"/>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row>
    <row r="369" spans="1:38" ht="12.75" customHeight="1" x14ac:dyDescent="0.3">
      <c r="A369" s="7"/>
      <c r="B369" s="43"/>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row>
    <row r="370" spans="1:38" ht="12.75" customHeight="1" x14ac:dyDescent="0.3">
      <c r="A370" s="7"/>
      <c r="B370" s="43"/>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row>
    <row r="371" spans="1:38" ht="12.75" customHeight="1" x14ac:dyDescent="0.3">
      <c r="A371" s="7"/>
      <c r="B371" s="43"/>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row>
    <row r="372" spans="1:38" ht="12.75" customHeight="1" x14ac:dyDescent="0.3">
      <c r="A372" s="7"/>
      <c r="B372" s="43"/>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row>
    <row r="373" spans="1:38" ht="12.75" customHeight="1" x14ac:dyDescent="0.3">
      <c r="A373" s="7"/>
      <c r="B373" s="43"/>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row>
    <row r="374" spans="1:38" ht="12.75" customHeight="1" x14ac:dyDescent="0.3">
      <c r="A374" s="7"/>
      <c r="B374" s="43"/>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row>
    <row r="375" spans="1:38" ht="12.75" customHeight="1" x14ac:dyDescent="0.3">
      <c r="A375" s="7"/>
      <c r="B375" s="43"/>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row>
    <row r="376" spans="1:38" ht="12.75" customHeight="1" x14ac:dyDescent="0.3">
      <c r="A376" s="7"/>
      <c r="B376" s="43"/>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row>
    <row r="377" spans="1:38" ht="12.75" customHeight="1" x14ac:dyDescent="0.3">
      <c r="A377" s="7"/>
      <c r="B377" s="43"/>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row>
    <row r="378" spans="1:38" ht="12.75" customHeight="1" x14ac:dyDescent="0.3">
      <c r="A378" s="7"/>
      <c r="B378" s="43"/>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row>
    <row r="379" spans="1:38" ht="12.75" customHeight="1" x14ac:dyDescent="0.3">
      <c r="A379" s="7"/>
      <c r="B379" s="43"/>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row>
    <row r="380" spans="1:38" ht="12.75" customHeight="1" x14ac:dyDescent="0.3">
      <c r="A380" s="7"/>
      <c r="B380" s="43"/>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row>
    <row r="381" spans="1:38" ht="12.75" customHeight="1" x14ac:dyDescent="0.3">
      <c r="A381" s="7"/>
      <c r="B381" s="43"/>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row>
    <row r="382" spans="1:38" ht="12.75" customHeight="1" x14ac:dyDescent="0.3">
      <c r="A382" s="7"/>
      <c r="B382" s="43"/>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row>
    <row r="383" spans="1:38" ht="12.75" customHeight="1" x14ac:dyDescent="0.3">
      <c r="A383" s="7"/>
      <c r="B383" s="43"/>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row>
    <row r="384" spans="1:38" ht="12.75" customHeight="1" x14ac:dyDescent="0.3">
      <c r="A384" s="7"/>
      <c r="B384" s="43"/>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row>
    <row r="385" spans="1:38" ht="12.75" customHeight="1" x14ac:dyDescent="0.3">
      <c r="A385" s="7"/>
      <c r="B385" s="43"/>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row>
    <row r="386" spans="1:38" ht="12.75" customHeight="1" x14ac:dyDescent="0.3">
      <c r="A386" s="7"/>
      <c r="B386" s="43"/>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row>
    <row r="387" spans="1:38" ht="12.75" customHeight="1" x14ac:dyDescent="0.3">
      <c r="A387" s="7"/>
      <c r="B387" s="43"/>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row>
    <row r="388" spans="1:38" ht="12.75" customHeight="1" x14ac:dyDescent="0.3">
      <c r="A388" s="7"/>
      <c r="B388" s="43"/>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row>
    <row r="389" spans="1:38" ht="12.75" customHeight="1" x14ac:dyDescent="0.3">
      <c r="A389" s="7"/>
      <c r="B389" s="43"/>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row>
    <row r="390" spans="1:38" ht="12.75" customHeight="1" x14ac:dyDescent="0.3">
      <c r="A390" s="7"/>
      <c r="B390" s="43"/>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row>
    <row r="391" spans="1:38" ht="12.75" customHeight="1" x14ac:dyDescent="0.3">
      <c r="A391" s="7"/>
      <c r="B391" s="43"/>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row>
    <row r="392" spans="1:38" ht="12.75" customHeight="1" x14ac:dyDescent="0.3">
      <c r="A392" s="7"/>
      <c r="B392" s="43"/>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row>
    <row r="393" spans="1:38" ht="12.75" customHeight="1" x14ac:dyDescent="0.3">
      <c r="A393" s="7"/>
      <c r="B393" s="43"/>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row>
    <row r="394" spans="1:38" ht="12.75" customHeight="1" x14ac:dyDescent="0.3">
      <c r="A394" s="7"/>
      <c r="B394" s="43"/>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row>
    <row r="395" spans="1:38" ht="12.75" customHeight="1" x14ac:dyDescent="0.3">
      <c r="A395" s="7"/>
      <c r="B395" s="43"/>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row>
    <row r="396" spans="1:38" ht="12.75" customHeight="1" x14ac:dyDescent="0.3">
      <c r="A396" s="7"/>
      <c r="B396" s="43"/>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row>
    <row r="397" spans="1:38" ht="12.75" customHeight="1" x14ac:dyDescent="0.3">
      <c r="A397" s="7"/>
      <c r="B397" s="43"/>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row>
    <row r="398" spans="1:38" ht="12.75" customHeight="1" x14ac:dyDescent="0.3">
      <c r="A398" s="7"/>
      <c r="B398" s="43"/>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row>
    <row r="399" spans="1:38" ht="12.75" customHeight="1" x14ac:dyDescent="0.3">
      <c r="A399" s="7"/>
      <c r="B399" s="43"/>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row>
    <row r="400" spans="1:38" ht="12.75" customHeight="1" x14ac:dyDescent="0.3">
      <c r="A400" s="7"/>
      <c r="B400" s="43"/>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row>
    <row r="401" spans="1:38" ht="12.75" customHeight="1" x14ac:dyDescent="0.3">
      <c r="A401" s="7"/>
      <c r="B401" s="43"/>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row>
    <row r="402" spans="1:38" ht="12.75" customHeight="1" x14ac:dyDescent="0.3">
      <c r="A402" s="7"/>
      <c r="B402" s="43"/>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row>
    <row r="403" spans="1:38" ht="12.75" customHeight="1" x14ac:dyDescent="0.3">
      <c r="A403" s="7"/>
      <c r="B403" s="43"/>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row>
    <row r="404" spans="1:38" ht="12.75" customHeight="1" x14ac:dyDescent="0.3">
      <c r="A404" s="7"/>
      <c r="B404" s="43"/>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row>
    <row r="405" spans="1:38" ht="12.75" customHeight="1" x14ac:dyDescent="0.3">
      <c r="A405" s="7"/>
      <c r="B405" s="43"/>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row>
    <row r="406" spans="1:38" ht="12.75" customHeight="1" x14ac:dyDescent="0.3">
      <c r="A406" s="7"/>
      <c r="B406" s="43"/>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row>
    <row r="407" spans="1:38" ht="12.75" customHeight="1" x14ac:dyDescent="0.3">
      <c r="A407" s="7"/>
      <c r="B407" s="43"/>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row>
    <row r="408" spans="1:38" ht="12.75" customHeight="1" x14ac:dyDescent="0.3">
      <c r="A408" s="7"/>
      <c r="B408" s="43"/>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row>
    <row r="409" spans="1:38" ht="12.75" customHeight="1" x14ac:dyDescent="0.3">
      <c r="A409" s="7"/>
      <c r="B409" s="43"/>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row>
    <row r="410" spans="1:38" ht="12.75" customHeight="1" x14ac:dyDescent="0.3">
      <c r="A410" s="7"/>
      <c r="B410" s="43"/>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row>
    <row r="411" spans="1:38" ht="12.75" customHeight="1" x14ac:dyDescent="0.3">
      <c r="A411" s="7"/>
      <c r="B411" s="43"/>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row>
    <row r="412" spans="1:38" ht="12.75" customHeight="1" x14ac:dyDescent="0.3">
      <c r="A412" s="7"/>
      <c r="B412" s="43"/>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row>
    <row r="413" spans="1:38" ht="12.75" customHeight="1" x14ac:dyDescent="0.3">
      <c r="A413" s="7"/>
      <c r="B413" s="43"/>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row>
    <row r="414" spans="1:38" ht="12.75" customHeight="1" x14ac:dyDescent="0.3">
      <c r="A414" s="7"/>
      <c r="B414" s="43"/>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row>
    <row r="415" spans="1:38" ht="12.75" customHeight="1" x14ac:dyDescent="0.3">
      <c r="A415" s="7"/>
      <c r="B415" s="43"/>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row>
    <row r="416" spans="1:38" ht="12.75" customHeight="1" x14ac:dyDescent="0.3">
      <c r="A416" s="7"/>
      <c r="B416" s="43"/>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row>
    <row r="417" spans="1:38" ht="12.75" customHeight="1" x14ac:dyDescent="0.3">
      <c r="A417" s="7"/>
      <c r="B417" s="43"/>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row>
    <row r="418" spans="1:38" ht="12.75" customHeight="1" x14ac:dyDescent="0.3">
      <c r="A418" s="7"/>
      <c r="B418" s="43"/>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row>
    <row r="419" spans="1:38" ht="12.75" customHeight="1" x14ac:dyDescent="0.3">
      <c r="A419" s="7"/>
      <c r="B419" s="43"/>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row>
    <row r="420" spans="1:38" ht="12.75" customHeight="1" x14ac:dyDescent="0.3">
      <c r="A420" s="7"/>
      <c r="B420" s="43"/>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row>
    <row r="421" spans="1:38" ht="12.75" customHeight="1" x14ac:dyDescent="0.3">
      <c r="A421" s="7"/>
      <c r="B421" s="43"/>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row>
    <row r="422" spans="1:38" ht="12.75" customHeight="1" x14ac:dyDescent="0.3">
      <c r="A422" s="7"/>
      <c r="B422" s="43"/>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row>
    <row r="423" spans="1:38" ht="12.75" customHeight="1" x14ac:dyDescent="0.3">
      <c r="A423" s="7"/>
      <c r="B423" s="43"/>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row>
    <row r="424" spans="1:38" ht="12.75" customHeight="1" x14ac:dyDescent="0.3">
      <c r="A424" s="7"/>
      <c r="B424" s="43"/>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row>
    <row r="425" spans="1:38" ht="12.75" customHeight="1" x14ac:dyDescent="0.3">
      <c r="A425" s="7"/>
      <c r="B425" s="43"/>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row>
    <row r="426" spans="1:38" ht="12.75" customHeight="1" x14ac:dyDescent="0.3">
      <c r="A426" s="7"/>
      <c r="B426" s="43"/>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row>
    <row r="427" spans="1:38" ht="12.75" customHeight="1" x14ac:dyDescent="0.3">
      <c r="A427" s="7"/>
      <c r="B427" s="43"/>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row>
    <row r="428" spans="1:38" ht="12.75" customHeight="1" x14ac:dyDescent="0.3">
      <c r="A428" s="7"/>
      <c r="B428" s="43"/>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row>
    <row r="429" spans="1:38" ht="12.75" customHeight="1" x14ac:dyDescent="0.3">
      <c r="A429" s="7"/>
      <c r="B429" s="43"/>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row>
    <row r="430" spans="1:38" ht="12.75" customHeight="1" x14ac:dyDescent="0.3">
      <c r="A430" s="7"/>
      <c r="B430" s="43"/>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row>
    <row r="431" spans="1:38" ht="12.75" customHeight="1" x14ac:dyDescent="0.3">
      <c r="A431" s="7"/>
      <c r="B431" s="43"/>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row>
    <row r="432" spans="1:38" ht="12.75" customHeight="1" x14ac:dyDescent="0.3">
      <c r="A432" s="7"/>
      <c r="B432" s="43"/>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row>
    <row r="433" spans="1:38" ht="12.75" customHeight="1" x14ac:dyDescent="0.3">
      <c r="A433" s="7"/>
      <c r="B433" s="43"/>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row>
    <row r="434" spans="1:38" ht="12.75" customHeight="1" x14ac:dyDescent="0.3">
      <c r="A434" s="7"/>
      <c r="B434" s="43"/>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row>
    <row r="435" spans="1:38" ht="12.75" customHeight="1" x14ac:dyDescent="0.3">
      <c r="A435" s="7"/>
      <c r="B435" s="43"/>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row>
    <row r="436" spans="1:38" ht="12.75" customHeight="1" x14ac:dyDescent="0.3">
      <c r="A436" s="7"/>
      <c r="B436" s="43"/>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row>
    <row r="437" spans="1:38" ht="12.75" customHeight="1" x14ac:dyDescent="0.3">
      <c r="A437" s="7"/>
      <c r="B437" s="43"/>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row>
    <row r="438" spans="1:38" ht="12.75" customHeight="1" x14ac:dyDescent="0.3">
      <c r="A438" s="7"/>
      <c r="B438" s="43"/>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row>
    <row r="439" spans="1:38" ht="12.75" customHeight="1" x14ac:dyDescent="0.3">
      <c r="A439" s="7"/>
      <c r="B439" s="43"/>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row>
    <row r="440" spans="1:38" ht="12.75" customHeight="1" x14ac:dyDescent="0.3">
      <c r="A440" s="7"/>
      <c r="B440" s="43"/>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row>
    <row r="441" spans="1:38" ht="12.75" customHeight="1" x14ac:dyDescent="0.3">
      <c r="A441" s="7"/>
      <c r="B441" s="43"/>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row>
    <row r="442" spans="1:38" ht="12.75" customHeight="1" x14ac:dyDescent="0.3">
      <c r="A442" s="7"/>
      <c r="B442" s="43"/>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row>
    <row r="443" spans="1:38" ht="12.75" customHeight="1" x14ac:dyDescent="0.3">
      <c r="A443" s="7"/>
      <c r="B443" s="43"/>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row>
    <row r="444" spans="1:38" ht="12.75" customHeight="1" x14ac:dyDescent="0.3">
      <c r="A444" s="7"/>
      <c r="B444" s="43"/>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row>
    <row r="445" spans="1:38" ht="12.75" customHeight="1" x14ac:dyDescent="0.3">
      <c r="A445" s="7"/>
      <c r="B445" s="43"/>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row>
    <row r="446" spans="1:38" ht="12.75" customHeight="1" x14ac:dyDescent="0.3">
      <c r="A446" s="7"/>
      <c r="B446" s="43"/>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row>
    <row r="447" spans="1:38" ht="12.75" customHeight="1" x14ac:dyDescent="0.3">
      <c r="A447" s="7"/>
      <c r="B447" s="43"/>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row>
    <row r="448" spans="1:38" ht="12.75" customHeight="1" x14ac:dyDescent="0.3">
      <c r="A448" s="7"/>
      <c r="B448" s="43"/>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row>
    <row r="449" spans="1:38" ht="12.75" customHeight="1" x14ac:dyDescent="0.3">
      <c r="A449" s="7"/>
      <c r="B449" s="43"/>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row>
    <row r="450" spans="1:38" ht="12.75" customHeight="1" x14ac:dyDescent="0.3">
      <c r="A450" s="7"/>
      <c r="B450" s="43"/>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row>
    <row r="451" spans="1:38" ht="12.75" customHeight="1" x14ac:dyDescent="0.3">
      <c r="A451" s="7"/>
      <c r="B451" s="43"/>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row>
    <row r="452" spans="1:38" ht="12.75" customHeight="1" x14ac:dyDescent="0.3">
      <c r="A452" s="7"/>
      <c r="B452" s="43"/>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row>
    <row r="453" spans="1:38" ht="12.75" customHeight="1" x14ac:dyDescent="0.3">
      <c r="A453" s="7"/>
      <c r="B453" s="43"/>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row>
    <row r="454" spans="1:38" ht="12.75" customHeight="1" x14ac:dyDescent="0.3">
      <c r="A454" s="7"/>
      <c r="B454" s="43"/>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row>
    <row r="455" spans="1:38" ht="12.75" customHeight="1" x14ac:dyDescent="0.3">
      <c r="A455" s="7"/>
      <c r="B455" s="43"/>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row>
    <row r="456" spans="1:38" ht="12.75" customHeight="1" x14ac:dyDescent="0.3">
      <c r="A456" s="7"/>
      <c r="B456" s="43"/>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row>
    <row r="457" spans="1:38" ht="12.75" customHeight="1" x14ac:dyDescent="0.3">
      <c r="A457" s="7"/>
      <c r="B457" s="43"/>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row>
    <row r="458" spans="1:38" ht="12.75" customHeight="1" x14ac:dyDescent="0.3">
      <c r="A458" s="7"/>
      <c r="B458" s="43"/>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row>
    <row r="459" spans="1:38" ht="12.75" customHeight="1" x14ac:dyDescent="0.3">
      <c r="A459" s="7"/>
      <c r="B459" s="43"/>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row>
    <row r="460" spans="1:38" ht="12.75" customHeight="1" x14ac:dyDescent="0.3">
      <c r="A460" s="7"/>
      <c r="B460" s="43"/>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row>
    <row r="461" spans="1:38" ht="12.75" customHeight="1" x14ac:dyDescent="0.3">
      <c r="A461" s="7"/>
      <c r="B461" s="43"/>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row>
    <row r="462" spans="1:38" ht="12.75" customHeight="1" x14ac:dyDescent="0.3">
      <c r="A462" s="7"/>
      <c r="B462" s="43"/>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row>
    <row r="463" spans="1:38" ht="12.75" customHeight="1" x14ac:dyDescent="0.3">
      <c r="A463" s="7"/>
      <c r="B463" s="43"/>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row>
    <row r="464" spans="1:38" ht="12.75" customHeight="1" x14ac:dyDescent="0.3">
      <c r="A464" s="7"/>
      <c r="B464" s="43"/>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row>
    <row r="465" spans="1:38" ht="12.75" customHeight="1" x14ac:dyDescent="0.3">
      <c r="A465" s="7"/>
      <c r="B465" s="43"/>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row>
    <row r="466" spans="1:38" ht="12.75" customHeight="1" x14ac:dyDescent="0.3">
      <c r="A466" s="7"/>
      <c r="B466" s="43"/>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row>
    <row r="467" spans="1:38" ht="12.75" customHeight="1" x14ac:dyDescent="0.3">
      <c r="A467" s="7"/>
      <c r="B467" s="43"/>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row>
    <row r="468" spans="1:38" ht="12.75" customHeight="1" x14ac:dyDescent="0.3">
      <c r="A468" s="7"/>
      <c r="B468" s="43"/>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row>
    <row r="469" spans="1:38" ht="12.75" customHeight="1" x14ac:dyDescent="0.3">
      <c r="A469" s="7"/>
      <c r="B469" s="43"/>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row>
    <row r="470" spans="1:38" ht="12.75" customHeight="1" x14ac:dyDescent="0.3">
      <c r="A470" s="7"/>
      <c r="B470" s="43"/>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row>
    <row r="471" spans="1:38" ht="12.75" customHeight="1" x14ac:dyDescent="0.3">
      <c r="A471" s="7"/>
      <c r="B471" s="43"/>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row>
    <row r="472" spans="1:38" ht="12.75" customHeight="1" x14ac:dyDescent="0.3">
      <c r="A472" s="7"/>
      <c r="B472" s="43"/>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row>
    <row r="473" spans="1:38" ht="12.75" customHeight="1" x14ac:dyDescent="0.3">
      <c r="A473" s="7"/>
      <c r="B473" s="43"/>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row>
    <row r="474" spans="1:38" ht="12.75" customHeight="1" x14ac:dyDescent="0.3">
      <c r="A474" s="7"/>
      <c r="B474" s="43"/>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row>
    <row r="475" spans="1:38" ht="12.75" customHeight="1" x14ac:dyDescent="0.3">
      <c r="A475" s="7"/>
      <c r="B475" s="43"/>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row>
    <row r="476" spans="1:38" ht="12.75" customHeight="1" x14ac:dyDescent="0.3">
      <c r="A476" s="7"/>
      <c r="B476" s="43"/>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row>
    <row r="477" spans="1:38" ht="12.75" customHeight="1" x14ac:dyDescent="0.3">
      <c r="A477" s="7"/>
      <c r="B477" s="43"/>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row>
    <row r="478" spans="1:38" ht="12.75" customHeight="1" x14ac:dyDescent="0.3">
      <c r="A478" s="7"/>
      <c r="B478" s="43"/>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row>
    <row r="479" spans="1:38" ht="12.75" customHeight="1" x14ac:dyDescent="0.3">
      <c r="A479" s="7"/>
      <c r="B479" s="43"/>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row>
    <row r="480" spans="1:38" ht="12.75" customHeight="1" x14ac:dyDescent="0.3">
      <c r="A480" s="7"/>
      <c r="B480" s="43"/>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row>
    <row r="481" spans="1:38" ht="12.75" customHeight="1" x14ac:dyDescent="0.3">
      <c r="A481" s="7"/>
      <c r="B481" s="43"/>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row>
    <row r="482" spans="1:38" ht="12.75" customHeight="1" x14ac:dyDescent="0.3">
      <c r="A482" s="7"/>
      <c r="B482" s="43"/>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row>
    <row r="483" spans="1:38" ht="12.75" customHeight="1" x14ac:dyDescent="0.3">
      <c r="A483" s="7"/>
      <c r="B483" s="43"/>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row>
    <row r="484" spans="1:38" ht="12.75" customHeight="1" x14ac:dyDescent="0.3">
      <c r="A484" s="7"/>
      <c r="B484" s="43"/>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row>
    <row r="485" spans="1:38" ht="12.75" customHeight="1" x14ac:dyDescent="0.3">
      <c r="A485" s="7"/>
      <c r="B485" s="43"/>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row>
    <row r="486" spans="1:38" ht="12.75" customHeight="1" x14ac:dyDescent="0.3">
      <c r="A486" s="7"/>
      <c r="B486" s="43"/>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row>
    <row r="487" spans="1:38" ht="12.75" customHeight="1" x14ac:dyDescent="0.3">
      <c r="A487" s="7"/>
      <c r="B487" s="43"/>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row>
    <row r="488" spans="1:38" ht="12.75" customHeight="1" x14ac:dyDescent="0.3">
      <c r="A488" s="7"/>
      <c r="B488" s="43"/>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row>
    <row r="489" spans="1:38" ht="12.75" customHeight="1" x14ac:dyDescent="0.3">
      <c r="A489" s="7"/>
      <c r="B489" s="43"/>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row>
    <row r="490" spans="1:38" ht="12.75" customHeight="1" x14ac:dyDescent="0.3">
      <c r="A490" s="7"/>
      <c r="B490" s="43"/>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row>
    <row r="491" spans="1:38" ht="12.75" customHeight="1" x14ac:dyDescent="0.3">
      <c r="A491" s="7"/>
      <c r="B491" s="43"/>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row>
    <row r="492" spans="1:38" ht="12.75" customHeight="1" x14ac:dyDescent="0.3">
      <c r="A492" s="7"/>
      <c r="B492" s="43"/>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row>
    <row r="493" spans="1:38" ht="12.75" customHeight="1" x14ac:dyDescent="0.3">
      <c r="A493" s="7"/>
      <c r="B493" s="43"/>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row>
    <row r="494" spans="1:38" ht="12.75" customHeight="1" x14ac:dyDescent="0.3">
      <c r="A494" s="7"/>
      <c r="B494" s="43"/>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row>
    <row r="495" spans="1:38" ht="12.75" customHeight="1" x14ac:dyDescent="0.3">
      <c r="A495" s="7"/>
      <c r="B495" s="43"/>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row>
    <row r="496" spans="1:38" ht="12.75" customHeight="1" x14ac:dyDescent="0.3">
      <c r="A496" s="7"/>
      <c r="B496" s="43"/>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row>
    <row r="497" spans="1:38" ht="12.75" customHeight="1" x14ac:dyDescent="0.3">
      <c r="A497" s="7"/>
      <c r="B497" s="43"/>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row>
    <row r="498" spans="1:38" ht="12.75" customHeight="1" x14ac:dyDescent="0.3">
      <c r="A498" s="7"/>
      <c r="B498" s="43"/>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row>
    <row r="499" spans="1:38" ht="12.75" customHeight="1" x14ac:dyDescent="0.3">
      <c r="A499" s="7"/>
      <c r="B499" s="43"/>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row>
    <row r="500" spans="1:38" ht="12.75" customHeight="1" x14ac:dyDescent="0.3">
      <c r="A500" s="7"/>
      <c r="B500" s="43"/>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row>
    <row r="501" spans="1:38" ht="12.75" customHeight="1" x14ac:dyDescent="0.3">
      <c r="A501" s="7"/>
      <c r="B501" s="43"/>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row>
    <row r="502" spans="1:38" ht="12.75" customHeight="1" x14ac:dyDescent="0.3">
      <c r="A502" s="7"/>
      <c r="B502" s="43"/>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row>
    <row r="503" spans="1:38" ht="12.75" customHeight="1" x14ac:dyDescent="0.3">
      <c r="A503" s="7"/>
      <c r="B503" s="43"/>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row>
    <row r="504" spans="1:38" ht="12.75" customHeight="1" x14ac:dyDescent="0.3">
      <c r="A504" s="7"/>
      <c r="B504" s="43"/>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row>
    <row r="505" spans="1:38" ht="12.75" customHeight="1" x14ac:dyDescent="0.3">
      <c r="A505" s="7"/>
      <c r="B505" s="43"/>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row>
    <row r="506" spans="1:38" ht="12.75" customHeight="1" x14ac:dyDescent="0.3">
      <c r="A506" s="7"/>
      <c r="B506" s="43"/>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row>
    <row r="507" spans="1:38" ht="12.75" customHeight="1" x14ac:dyDescent="0.3">
      <c r="A507" s="7"/>
      <c r="B507" s="43"/>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row>
    <row r="508" spans="1:38" ht="12.75" customHeight="1" x14ac:dyDescent="0.3">
      <c r="A508" s="7"/>
      <c r="B508" s="43"/>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row>
    <row r="509" spans="1:38" ht="12.75" customHeight="1" x14ac:dyDescent="0.3">
      <c r="A509" s="7"/>
      <c r="B509" s="43"/>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row>
    <row r="510" spans="1:38" ht="12.75" customHeight="1" x14ac:dyDescent="0.3">
      <c r="A510" s="7"/>
      <c r="B510" s="43"/>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row>
    <row r="511" spans="1:38" ht="12.75" customHeight="1" x14ac:dyDescent="0.3">
      <c r="A511" s="7"/>
      <c r="B511" s="43"/>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row>
    <row r="512" spans="1:38" ht="12.75" customHeight="1" x14ac:dyDescent="0.3">
      <c r="A512" s="7"/>
      <c r="B512" s="43"/>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row>
    <row r="513" spans="1:38" ht="12.75" customHeight="1" x14ac:dyDescent="0.3">
      <c r="A513" s="7"/>
      <c r="B513" s="43"/>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row>
    <row r="514" spans="1:38" ht="12.75" customHeight="1" x14ac:dyDescent="0.3">
      <c r="A514" s="7"/>
      <c r="B514" s="43"/>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row>
    <row r="515" spans="1:38" ht="12.75" customHeight="1" x14ac:dyDescent="0.3">
      <c r="A515" s="7"/>
      <c r="B515" s="43"/>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row>
    <row r="516" spans="1:38" ht="12.75" customHeight="1" x14ac:dyDescent="0.3">
      <c r="A516" s="7"/>
      <c r="B516" s="43"/>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row>
    <row r="517" spans="1:38" ht="12.75" customHeight="1" x14ac:dyDescent="0.3">
      <c r="A517" s="7"/>
      <c r="B517" s="43"/>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row>
    <row r="518" spans="1:38" ht="12.75" customHeight="1" x14ac:dyDescent="0.3">
      <c r="A518" s="7"/>
      <c r="B518" s="43"/>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row>
    <row r="519" spans="1:38" ht="12.75" customHeight="1" x14ac:dyDescent="0.3">
      <c r="A519" s="7"/>
      <c r="B519" s="43"/>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row>
    <row r="520" spans="1:38" ht="12.75" customHeight="1" x14ac:dyDescent="0.3">
      <c r="A520" s="7"/>
      <c r="B520" s="43"/>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row>
    <row r="521" spans="1:38" ht="12.75" customHeight="1" x14ac:dyDescent="0.3">
      <c r="A521" s="7"/>
      <c r="B521" s="43"/>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row>
    <row r="522" spans="1:38" ht="12.75" customHeight="1" x14ac:dyDescent="0.3">
      <c r="A522" s="7"/>
      <c r="B522" s="43"/>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row>
    <row r="523" spans="1:38" ht="12.75" customHeight="1" x14ac:dyDescent="0.3">
      <c r="A523" s="7"/>
      <c r="B523" s="43"/>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row>
    <row r="524" spans="1:38" ht="12.75" customHeight="1" x14ac:dyDescent="0.3">
      <c r="A524" s="7"/>
      <c r="B524" s="43"/>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row>
    <row r="525" spans="1:38" ht="12.75" customHeight="1" x14ac:dyDescent="0.3">
      <c r="A525" s="7"/>
      <c r="B525" s="43"/>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row>
    <row r="526" spans="1:38" ht="12.75" customHeight="1" x14ac:dyDescent="0.3">
      <c r="A526" s="7"/>
      <c r="B526" s="43"/>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row>
    <row r="527" spans="1:38" ht="12.75" customHeight="1" x14ac:dyDescent="0.3">
      <c r="A527" s="7"/>
      <c r="B527" s="43"/>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row>
    <row r="528" spans="1:38" ht="12.75" customHeight="1" x14ac:dyDescent="0.3">
      <c r="A528" s="7"/>
      <c r="B528" s="43"/>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row>
    <row r="529" spans="1:38" ht="12.75" customHeight="1" x14ac:dyDescent="0.3">
      <c r="A529" s="7"/>
      <c r="B529" s="43"/>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row>
    <row r="530" spans="1:38" ht="12.75" customHeight="1" x14ac:dyDescent="0.3">
      <c r="A530" s="7"/>
      <c r="B530" s="43"/>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row>
    <row r="531" spans="1:38" ht="12.75" customHeight="1" x14ac:dyDescent="0.3">
      <c r="A531" s="7"/>
      <c r="B531" s="43"/>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row>
    <row r="532" spans="1:38" ht="12.75" customHeight="1" x14ac:dyDescent="0.3">
      <c r="A532" s="7"/>
      <c r="B532" s="43"/>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row>
    <row r="533" spans="1:38" ht="12.75" customHeight="1" x14ac:dyDescent="0.3">
      <c r="A533" s="7"/>
      <c r="B533" s="43"/>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row>
    <row r="534" spans="1:38" ht="12.75" customHeight="1" x14ac:dyDescent="0.3">
      <c r="A534" s="7"/>
      <c r="B534" s="43"/>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row>
    <row r="535" spans="1:38" ht="12.75" customHeight="1" x14ac:dyDescent="0.3">
      <c r="A535" s="7"/>
      <c r="B535" s="43"/>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row>
    <row r="536" spans="1:38" ht="12.75" customHeight="1" x14ac:dyDescent="0.3">
      <c r="A536" s="7"/>
      <c r="B536" s="43"/>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row>
    <row r="537" spans="1:38" ht="12.75" customHeight="1" x14ac:dyDescent="0.3">
      <c r="A537" s="7"/>
      <c r="B537" s="43"/>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row>
    <row r="538" spans="1:38" ht="12.75" customHeight="1" x14ac:dyDescent="0.3">
      <c r="A538" s="7"/>
      <c r="B538" s="43"/>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row>
    <row r="539" spans="1:38" ht="12.75" customHeight="1" x14ac:dyDescent="0.3">
      <c r="A539" s="7"/>
      <c r="B539" s="43"/>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row>
    <row r="540" spans="1:38" ht="12.75" customHeight="1" x14ac:dyDescent="0.3">
      <c r="A540" s="7"/>
      <c r="B540" s="43"/>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row>
    <row r="541" spans="1:38" ht="12.75" customHeight="1" x14ac:dyDescent="0.3">
      <c r="A541" s="7"/>
      <c r="B541" s="43"/>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row>
    <row r="542" spans="1:38" ht="12.75" customHeight="1" x14ac:dyDescent="0.3">
      <c r="A542" s="7"/>
      <c r="B542" s="43"/>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row>
    <row r="543" spans="1:38" ht="12.75" customHeight="1" x14ac:dyDescent="0.3">
      <c r="A543" s="7"/>
      <c r="B543" s="43"/>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row>
    <row r="544" spans="1:38" ht="12.75" customHeight="1" x14ac:dyDescent="0.3">
      <c r="A544" s="7"/>
      <c r="B544" s="43"/>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row>
    <row r="545" spans="1:38" ht="12.75" customHeight="1" x14ac:dyDescent="0.3">
      <c r="A545" s="7"/>
      <c r="B545" s="43"/>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row>
    <row r="546" spans="1:38" ht="12.75" customHeight="1" x14ac:dyDescent="0.3">
      <c r="A546" s="7"/>
      <c r="B546" s="43"/>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row>
    <row r="547" spans="1:38" ht="12.75" customHeight="1" x14ac:dyDescent="0.3">
      <c r="A547" s="7"/>
      <c r="B547" s="43"/>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row>
    <row r="548" spans="1:38" ht="12.75" customHeight="1" x14ac:dyDescent="0.3">
      <c r="A548" s="7"/>
      <c r="B548" s="43"/>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row>
    <row r="549" spans="1:38" ht="12.75" customHeight="1" x14ac:dyDescent="0.3">
      <c r="A549" s="7"/>
      <c r="B549" s="43"/>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row>
    <row r="550" spans="1:38" ht="12.75" customHeight="1" x14ac:dyDescent="0.3">
      <c r="A550" s="7"/>
      <c r="B550" s="43"/>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row>
    <row r="551" spans="1:38" ht="12.75" customHeight="1" x14ac:dyDescent="0.3">
      <c r="A551" s="7"/>
      <c r="B551" s="43"/>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row>
    <row r="552" spans="1:38" ht="12.75" customHeight="1" x14ac:dyDescent="0.3">
      <c r="A552" s="7"/>
      <c r="B552" s="43"/>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row>
    <row r="553" spans="1:38" ht="12.75" customHeight="1" x14ac:dyDescent="0.3">
      <c r="A553" s="7"/>
      <c r="B553" s="43"/>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row>
    <row r="554" spans="1:38" ht="12.75" customHeight="1" x14ac:dyDescent="0.3">
      <c r="A554" s="7"/>
      <c r="B554" s="43"/>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row>
    <row r="555" spans="1:38" ht="12.75" customHeight="1" x14ac:dyDescent="0.3">
      <c r="A555" s="7"/>
      <c r="B555" s="43"/>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row>
    <row r="556" spans="1:38" ht="12.75" customHeight="1" x14ac:dyDescent="0.3">
      <c r="A556" s="7"/>
      <c r="B556" s="43"/>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row>
    <row r="557" spans="1:38" ht="12.75" customHeight="1" x14ac:dyDescent="0.3">
      <c r="A557" s="7"/>
      <c r="B557" s="43"/>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row>
    <row r="558" spans="1:38" ht="12.75" customHeight="1" x14ac:dyDescent="0.3">
      <c r="A558" s="7"/>
      <c r="B558" s="43"/>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row>
    <row r="559" spans="1:38" ht="12.75" customHeight="1" x14ac:dyDescent="0.3">
      <c r="A559" s="7"/>
      <c r="B559" s="43"/>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row>
    <row r="560" spans="1:38" ht="12.75" customHeight="1" x14ac:dyDescent="0.3">
      <c r="A560" s="7"/>
      <c r="B560" s="43"/>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row>
    <row r="561" spans="1:38" ht="12.75" customHeight="1" x14ac:dyDescent="0.3">
      <c r="A561" s="7"/>
      <c r="B561" s="43"/>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row>
    <row r="562" spans="1:38" ht="12.75" customHeight="1" x14ac:dyDescent="0.3">
      <c r="A562" s="7"/>
      <c r="B562" s="43"/>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row>
    <row r="563" spans="1:38" ht="12.75" customHeight="1" x14ac:dyDescent="0.3">
      <c r="A563" s="7"/>
      <c r="B563" s="43"/>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row>
    <row r="564" spans="1:38" ht="12.75" customHeight="1" x14ac:dyDescent="0.3">
      <c r="A564" s="7"/>
      <c r="B564" s="43"/>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row>
    <row r="565" spans="1:38" ht="12.75" customHeight="1" x14ac:dyDescent="0.3">
      <c r="A565" s="7"/>
      <c r="B565" s="43"/>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row>
    <row r="566" spans="1:38" ht="12.75" customHeight="1" x14ac:dyDescent="0.3">
      <c r="A566" s="7"/>
      <c r="B566" s="43"/>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row>
    <row r="567" spans="1:38" ht="12.75" customHeight="1" x14ac:dyDescent="0.3">
      <c r="A567" s="7"/>
      <c r="B567" s="43"/>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row>
    <row r="568" spans="1:38" ht="12.75" customHeight="1" x14ac:dyDescent="0.3">
      <c r="A568" s="7"/>
      <c r="B568" s="43"/>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row>
    <row r="569" spans="1:38" ht="12.75" customHeight="1" x14ac:dyDescent="0.3">
      <c r="A569" s="7"/>
      <c r="B569" s="43"/>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row>
    <row r="570" spans="1:38" ht="12.75" customHeight="1" x14ac:dyDescent="0.3">
      <c r="A570" s="7"/>
      <c r="B570" s="43"/>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row>
    <row r="571" spans="1:38" ht="12.75" customHeight="1" x14ac:dyDescent="0.3">
      <c r="A571" s="7"/>
      <c r="B571" s="43"/>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row>
    <row r="572" spans="1:38" ht="12.75" customHeight="1" x14ac:dyDescent="0.3">
      <c r="A572" s="7"/>
      <c r="B572" s="43"/>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row>
    <row r="573" spans="1:38" ht="12.75" customHeight="1" x14ac:dyDescent="0.3">
      <c r="A573" s="7"/>
      <c r="B573" s="43"/>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row>
    <row r="574" spans="1:38" ht="12.75" customHeight="1" x14ac:dyDescent="0.3">
      <c r="A574" s="7"/>
      <c r="B574" s="43"/>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row>
    <row r="575" spans="1:38" ht="12.75" customHeight="1" x14ac:dyDescent="0.3">
      <c r="A575" s="7"/>
      <c r="B575" s="43"/>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row>
    <row r="576" spans="1:38" ht="12.75" customHeight="1" x14ac:dyDescent="0.3">
      <c r="A576" s="7"/>
      <c r="B576" s="43"/>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row>
    <row r="577" spans="1:38" ht="12.75" customHeight="1" x14ac:dyDescent="0.3">
      <c r="A577" s="7"/>
      <c r="B577" s="43"/>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row>
    <row r="578" spans="1:38" ht="12.75" customHeight="1" x14ac:dyDescent="0.3">
      <c r="A578" s="7"/>
      <c r="B578" s="43"/>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row>
    <row r="579" spans="1:38" ht="12.75" customHeight="1" x14ac:dyDescent="0.3">
      <c r="A579" s="7"/>
      <c r="B579" s="43"/>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row>
    <row r="580" spans="1:38" ht="12.75" customHeight="1" x14ac:dyDescent="0.3">
      <c r="A580" s="7"/>
      <c r="B580" s="43"/>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row>
    <row r="581" spans="1:38" ht="12.75" customHeight="1" x14ac:dyDescent="0.3">
      <c r="A581" s="7"/>
      <c r="B581" s="43"/>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row>
    <row r="582" spans="1:38" ht="12.75" customHeight="1" x14ac:dyDescent="0.3">
      <c r="A582" s="7"/>
      <c r="B582" s="43"/>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row>
    <row r="583" spans="1:38" ht="12.75" customHeight="1" x14ac:dyDescent="0.3">
      <c r="A583" s="7"/>
      <c r="B583" s="43"/>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row>
    <row r="584" spans="1:38" ht="12.75" customHeight="1" x14ac:dyDescent="0.3">
      <c r="A584" s="7"/>
      <c r="B584" s="43"/>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row>
    <row r="585" spans="1:38" ht="12.75" customHeight="1" x14ac:dyDescent="0.3">
      <c r="A585" s="7"/>
      <c r="B585" s="43"/>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row>
    <row r="586" spans="1:38" ht="12.75" customHeight="1" x14ac:dyDescent="0.3">
      <c r="A586" s="7"/>
      <c r="B586" s="43"/>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row>
    <row r="587" spans="1:38" ht="12.75" customHeight="1" x14ac:dyDescent="0.3">
      <c r="A587" s="7"/>
      <c r="B587" s="43"/>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row>
    <row r="588" spans="1:38" ht="12.75" customHeight="1" x14ac:dyDescent="0.3">
      <c r="A588" s="7"/>
      <c r="B588" s="43"/>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row>
    <row r="589" spans="1:38" ht="12.75" customHeight="1" x14ac:dyDescent="0.3">
      <c r="A589" s="7"/>
      <c r="B589" s="43"/>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row>
    <row r="590" spans="1:38" ht="12.75" customHeight="1" x14ac:dyDescent="0.3">
      <c r="A590" s="7"/>
      <c r="B590" s="43"/>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row>
    <row r="591" spans="1:38" ht="12.75" customHeight="1" x14ac:dyDescent="0.3">
      <c r="A591" s="7"/>
      <c r="B591" s="43"/>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row>
    <row r="592" spans="1:38" ht="12.75" customHeight="1" x14ac:dyDescent="0.3">
      <c r="A592" s="7"/>
      <c r="B592" s="43"/>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row>
    <row r="593" spans="1:38" ht="12.75" customHeight="1" x14ac:dyDescent="0.3">
      <c r="A593" s="7"/>
      <c r="B593" s="43"/>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row>
    <row r="594" spans="1:38" ht="12.75" customHeight="1" x14ac:dyDescent="0.3">
      <c r="A594" s="7"/>
      <c r="B594" s="43"/>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row>
    <row r="595" spans="1:38" ht="12.75" customHeight="1" x14ac:dyDescent="0.3">
      <c r="A595" s="7"/>
      <c r="B595" s="43"/>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row>
    <row r="596" spans="1:38" ht="12.75" customHeight="1" x14ac:dyDescent="0.3">
      <c r="A596" s="7"/>
      <c r="B596" s="43"/>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row>
    <row r="597" spans="1:38" ht="12.75" customHeight="1" x14ac:dyDescent="0.3">
      <c r="A597" s="7"/>
      <c r="B597" s="43"/>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row>
    <row r="598" spans="1:38" ht="12.75" customHeight="1" x14ac:dyDescent="0.3">
      <c r="A598" s="7"/>
      <c r="B598" s="43"/>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row>
    <row r="599" spans="1:38" ht="12.75" customHeight="1" x14ac:dyDescent="0.3">
      <c r="A599" s="7"/>
      <c r="B599" s="43"/>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row>
    <row r="600" spans="1:38" ht="12.75" customHeight="1" x14ac:dyDescent="0.3">
      <c r="A600" s="7"/>
      <c r="B600" s="43"/>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row>
    <row r="601" spans="1:38" ht="12.75" customHeight="1" x14ac:dyDescent="0.3">
      <c r="A601" s="7"/>
      <c r="B601" s="43"/>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row>
    <row r="602" spans="1:38" ht="12.75" customHeight="1" x14ac:dyDescent="0.3">
      <c r="A602" s="7"/>
      <c r="B602" s="43"/>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row>
    <row r="603" spans="1:38" ht="12.75" customHeight="1" x14ac:dyDescent="0.3">
      <c r="A603" s="7"/>
      <c r="B603" s="43"/>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row>
    <row r="604" spans="1:38" ht="12.75" customHeight="1" x14ac:dyDescent="0.3">
      <c r="A604" s="7"/>
      <c r="B604" s="43"/>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row>
    <row r="605" spans="1:38" ht="12.75" customHeight="1" x14ac:dyDescent="0.3">
      <c r="A605" s="7"/>
      <c r="B605" s="43"/>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row>
    <row r="606" spans="1:38" ht="12.75" customHeight="1" x14ac:dyDescent="0.3">
      <c r="A606" s="7"/>
      <c r="B606" s="43"/>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row>
    <row r="607" spans="1:38" ht="12.75" customHeight="1" x14ac:dyDescent="0.3">
      <c r="A607" s="7"/>
      <c r="B607" s="43"/>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row>
    <row r="608" spans="1:38" ht="12.75" customHeight="1" x14ac:dyDescent="0.3">
      <c r="A608" s="7"/>
      <c r="B608" s="43"/>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row>
    <row r="609" spans="1:38" ht="12.75" customHeight="1" x14ac:dyDescent="0.3">
      <c r="A609" s="7"/>
      <c r="B609" s="43"/>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row>
    <row r="610" spans="1:38" ht="12.75" customHeight="1" x14ac:dyDescent="0.3">
      <c r="A610" s="7"/>
      <c r="B610" s="43"/>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row>
    <row r="611" spans="1:38" ht="12.75" customHeight="1" x14ac:dyDescent="0.3">
      <c r="A611" s="7"/>
      <c r="B611" s="43"/>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row>
    <row r="612" spans="1:38" ht="12.75" customHeight="1" x14ac:dyDescent="0.3">
      <c r="A612" s="7"/>
      <c r="B612" s="43"/>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row>
    <row r="613" spans="1:38" ht="12.75" customHeight="1" x14ac:dyDescent="0.3">
      <c r="A613" s="7"/>
      <c r="B613" s="43"/>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row>
    <row r="614" spans="1:38" ht="12.75" customHeight="1" x14ac:dyDescent="0.3">
      <c r="A614" s="7"/>
      <c r="B614" s="43"/>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row>
    <row r="615" spans="1:38" ht="12.75" customHeight="1" x14ac:dyDescent="0.3">
      <c r="A615" s="7"/>
      <c r="B615" s="43"/>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row>
    <row r="616" spans="1:38" ht="12.75" customHeight="1" x14ac:dyDescent="0.3">
      <c r="A616" s="7"/>
      <c r="B616" s="43"/>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row>
    <row r="617" spans="1:38" ht="12.75" customHeight="1" x14ac:dyDescent="0.3">
      <c r="A617" s="7"/>
      <c r="B617" s="43"/>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row>
    <row r="618" spans="1:38" ht="12.75" customHeight="1" x14ac:dyDescent="0.3">
      <c r="A618" s="7"/>
      <c r="B618" s="43"/>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row>
    <row r="619" spans="1:38" ht="12.75" customHeight="1" x14ac:dyDescent="0.3">
      <c r="A619" s="7"/>
      <c r="B619" s="43"/>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row>
    <row r="620" spans="1:38" ht="12.75" customHeight="1" x14ac:dyDescent="0.3">
      <c r="A620" s="7"/>
      <c r="B620" s="43"/>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row>
    <row r="621" spans="1:38" ht="12.75" customHeight="1" x14ac:dyDescent="0.3">
      <c r="A621" s="7"/>
      <c r="B621" s="43"/>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row>
    <row r="622" spans="1:38" ht="12.75" customHeight="1" x14ac:dyDescent="0.3">
      <c r="A622" s="7"/>
      <c r="B622" s="43"/>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row>
    <row r="623" spans="1:38" ht="12.75" customHeight="1" x14ac:dyDescent="0.3">
      <c r="A623" s="7"/>
      <c r="B623" s="43"/>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row>
    <row r="624" spans="1:38" ht="12.75" customHeight="1" x14ac:dyDescent="0.3">
      <c r="A624" s="7"/>
      <c r="B624" s="43"/>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row>
    <row r="625" spans="1:38" ht="12.75" customHeight="1" x14ac:dyDescent="0.3">
      <c r="A625" s="7"/>
      <c r="B625" s="43"/>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row>
    <row r="626" spans="1:38" ht="12.75" customHeight="1" x14ac:dyDescent="0.3">
      <c r="A626" s="7"/>
      <c r="B626" s="43"/>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row>
    <row r="627" spans="1:38" ht="12.75" customHeight="1" x14ac:dyDescent="0.3">
      <c r="A627" s="7"/>
      <c r="B627" s="43"/>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row>
    <row r="628" spans="1:38" ht="12.75" customHeight="1" x14ac:dyDescent="0.3">
      <c r="A628" s="7"/>
      <c r="B628" s="43"/>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row>
    <row r="629" spans="1:38" ht="12.75" customHeight="1" x14ac:dyDescent="0.3">
      <c r="A629" s="7"/>
      <c r="B629" s="43"/>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row>
    <row r="630" spans="1:38" ht="12.75" customHeight="1" x14ac:dyDescent="0.3">
      <c r="A630" s="7"/>
      <c r="B630" s="43"/>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row>
    <row r="631" spans="1:38" ht="12.75" customHeight="1" x14ac:dyDescent="0.3">
      <c r="A631" s="7"/>
      <c r="B631" s="43"/>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row>
    <row r="632" spans="1:38" ht="12.75" customHeight="1" x14ac:dyDescent="0.3">
      <c r="A632" s="7"/>
      <c r="B632" s="43"/>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row>
    <row r="633" spans="1:38" ht="12.75" customHeight="1" x14ac:dyDescent="0.3">
      <c r="A633" s="7"/>
      <c r="B633" s="43"/>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row>
    <row r="634" spans="1:38" ht="12.75" customHeight="1" x14ac:dyDescent="0.3">
      <c r="A634" s="7"/>
      <c r="B634" s="43"/>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row>
    <row r="635" spans="1:38" ht="12.75" customHeight="1" x14ac:dyDescent="0.3">
      <c r="A635" s="7"/>
      <c r="B635" s="43"/>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row>
    <row r="636" spans="1:38" ht="12.75" customHeight="1" x14ac:dyDescent="0.3">
      <c r="A636" s="7"/>
      <c r="B636" s="43"/>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row>
    <row r="637" spans="1:38" ht="12.75" customHeight="1" x14ac:dyDescent="0.3">
      <c r="A637" s="7"/>
      <c r="B637" s="43"/>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row>
    <row r="638" spans="1:38" ht="12.75" customHeight="1" x14ac:dyDescent="0.3">
      <c r="A638" s="7"/>
      <c r="B638" s="43"/>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row>
    <row r="639" spans="1:38" ht="12.75" customHeight="1" x14ac:dyDescent="0.3">
      <c r="A639" s="7"/>
      <c r="B639" s="43"/>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row>
    <row r="640" spans="1:38" ht="12.75" customHeight="1" x14ac:dyDescent="0.3">
      <c r="A640" s="7"/>
      <c r="B640" s="43"/>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row>
    <row r="641" spans="1:38" ht="12.75" customHeight="1" x14ac:dyDescent="0.3">
      <c r="A641" s="7"/>
      <c r="B641" s="43"/>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row>
    <row r="642" spans="1:38" ht="12.75" customHeight="1" x14ac:dyDescent="0.3">
      <c r="A642" s="7"/>
      <c r="B642" s="43"/>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row>
    <row r="643" spans="1:38" ht="12.75" customHeight="1" x14ac:dyDescent="0.3">
      <c r="A643" s="7"/>
      <c r="B643" s="43"/>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row>
    <row r="644" spans="1:38" ht="12.75" customHeight="1" x14ac:dyDescent="0.3">
      <c r="A644" s="7"/>
      <c r="B644" s="43"/>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row>
    <row r="645" spans="1:38" ht="12.75" customHeight="1" x14ac:dyDescent="0.3">
      <c r="A645" s="7"/>
      <c r="B645" s="43"/>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row>
    <row r="646" spans="1:38" ht="12.75" customHeight="1" x14ac:dyDescent="0.3">
      <c r="A646" s="7"/>
      <c r="B646" s="43"/>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row>
    <row r="647" spans="1:38" ht="12.75" customHeight="1" x14ac:dyDescent="0.3">
      <c r="A647" s="7"/>
      <c r="B647" s="43"/>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row>
    <row r="648" spans="1:38" ht="12.75" customHeight="1" x14ac:dyDescent="0.3">
      <c r="A648" s="7"/>
      <c r="B648" s="43"/>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row>
    <row r="649" spans="1:38" ht="12.75" customHeight="1" x14ac:dyDescent="0.3">
      <c r="A649" s="7"/>
      <c r="B649" s="43"/>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row>
    <row r="650" spans="1:38" ht="12.75" customHeight="1" x14ac:dyDescent="0.3">
      <c r="A650" s="7"/>
      <c r="B650" s="43"/>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row>
    <row r="651" spans="1:38" ht="12.75" customHeight="1" x14ac:dyDescent="0.3">
      <c r="A651" s="7"/>
      <c r="B651" s="43"/>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row>
    <row r="652" spans="1:38" ht="12.75" customHeight="1" x14ac:dyDescent="0.3">
      <c r="A652" s="7"/>
      <c r="B652" s="43"/>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row>
    <row r="653" spans="1:38" ht="12.75" customHeight="1" x14ac:dyDescent="0.3">
      <c r="A653" s="7"/>
      <c r="B653" s="43"/>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row>
    <row r="654" spans="1:38" ht="12.75" customHeight="1" x14ac:dyDescent="0.3">
      <c r="A654" s="7"/>
      <c r="B654" s="43"/>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row>
    <row r="655" spans="1:38" ht="12.75" customHeight="1" x14ac:dyDescent="0.3">
      <c r="A655" s="7"/>
      <c r="B655" s="43"/>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row>
    <row r="656" spans="1:38" ht="12.75" customHeight="1" x14ac:dyDescent="0.3">
      <c r="A656" s="7"/>
      <c r="B656" s="43"/>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row>
    <row r="657" spans="1:38" ht="12.75" customHeight="1" x14ac:dyDescent="0.3">
      <c r="A657" s="7"/>
      <c r="B657" s="43"/>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row>
    <row r="658" spans="1:38" ht="12.75" customHeight="1" x14ac:dyDescent="0.3">
      <c r="A658" s="7"/>
      <c r="B658" s="43"/>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row>
    <row r="659" spans="1:38" ht="12.75" customHeight="1" x14ac:dyDescent="0.3">
      <c r="A659" s="7"/>
      <c r="B659" s="43"/>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row>
    <row r="660" spans="1:38" ht="12.75" customHeight="1" x14ac:dyDescent="0.3">
      <c r="A660" s="7"/>
      <c r="B660" s="43"/>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row>
    <row r="661" spans="1:38" ht="12.75" customHeight="1" x14ac:dyDescent="0.3">
      <c r="A661" s="7"/>
      <c r="B661" s="43"/>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row>
    <row r="662" spans="1:38" ht="12.75" customHeight="1" x14ac:dyDescent="0.3">
      <c r="A662" s="7"/>
      <c r="B662" s="43"/>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row>
    <row r="663" spans="1:38" ht="12.75" customHeight="1" x14ac:dyDescent="0.3">
      <c r="A663" s="7"/>
      <c r="B663" s="43"/>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row>
    <row r="664" spans="1:38" ht="12.75" customHeight="1" x14ac:dyDescent="0.3">
      <c r="A664" s="7"/>
      <c r="B664" s="43"/>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row>
    <row r="665" spans="1:38" ht="12.75" customHeight="1" x14ac:dyDescent="0.3">
      <c r="A665" s="7"/>
      <c r="B665" s="43"/>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row>
    <row r="666" spans="1:38" ht="12.75" customHeight="1" x14ac:dyDescent="0.3">
      <c r="A666" s="7"/>
      <c r="B666" s="43"/>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row>
    <row r="667" spans="1:38" ht="12.75" customHeight="1" x14ac:dyDescent="0.3">
      <c r="A667" s="7"/>
      <c r="B667" s="43"/>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row>
    <row r="668" spans="1:38" ht="12.75" customHeight="1" x14ac:dyDescent="0.3">
      <c r="A668" s="7"/>
      <c r="B668" s="43"/>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row>
    <row r="669" spans="1:38" ht="12.75" customHeight="1" x14ac:dyDescent="0.3">
      <c r="A669" s="7"/>
      <c r="B669" s="43"/>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row>
    <row r="670" spans="1:38" ht="12.75" customHeight="1" x14ac:dyDescent="0.3">
      <c r="A670" s="7"/>
      <c r="B670" s="43"/>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row>
    <row r="671" spans="1:38" ht="12.75" customHeight="1" x14ac:dyDescent="0.3">
      <c r="A671" s="7"/>
      <c r="B671" s="43"/>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row>
    <row r="672" spans="1:38" ht="12.75" customHeight="1" x14ac:dyDescent="0.3">
      <c r="A672" s="7"/>
      <c r="B672" s="43"/>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row>
    <row r="673" spans="1:38" ht="12.75" customHeight="1" x14ac:dyDescent="0.3">
      <c r="A673" s="7"/>
      <c r="B673" s="43"/>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row>
    <row r="674" spans="1:38" ht="12.75" customHeight="1" x14ac:dyDescent="0.3">
      <c r="A674" s="7"/>
      <c r="B674" s="43"/>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row>
    <row r="675" spans="1:38" ht="12.75" customHeight="1" x14ac:dyDescent="0.3">
      <c r="A675" s="7"/>
      <c r="B675" s="43"/>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row>
    <row r="676" spans="1:38" ht="12.75" customHeight="1" x14ac:dyDescent="0.3">
      <c r="A676" s="7"/>
      <c r="B676" s="43"/>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row>
    <row r="677" spans="1:38" ht="12.75" customHeight="1" x14ac:dyDescent="0.3">
      <c r="A677" s="7"/>
      <c r="B677" s="43"/>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row>
    <row r="678" spans="1:38" ht="12.75" customHeight="1" x14ac:dyDescent="0.3">
      <c r="A678" s="7"/>
      <c r="B678" s="43"/>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row>
    <row r="679" spans="1:38" ht="12.75" customHeight="1" x14ac:dyDescent="0.3">
      <c r="A679" s="7"/>
      <c r="B679" s="43"/>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row>
    <row r="680" spans="1:38" ht="12.75" customHeight="1" x14ac:dyDescent="0.3">
      <c r="A680" s="7"/>
      <c r="B680" s="43"/>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row>
    <row r="681" spans="1:38" ht="12.75" customHeight="1" x14ac:dyDescent="0.3">
      <c r="A681" s="7"/>
      <c r="B681" s="43"/>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row>
    <row r="682" spans="1:38" ht="12.75" customHeight="1" x14ac:dyDescent="0.3">
      <c r="A682" s="7"/>
      <c r="B682" s="43"/>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row>
    <row r="683" spans="1:38" ht="12.75" customHeight="1" x14ac:dyDescent="0.3">
      <c r="A683" s="7"/>
      <c r="B683" s="43"/>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row>
    <row r="684" spans="1:38" ht="12.75" customHeight="1" x14ac:dyDescent="0.3">
      <c r="A684" s="7"/>
      <c r="B684" s="43"/>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row>
    <row r="685" spans="1:38" ht="12.75" customHeight="1" x14ac:dyDescent="0.3">
      <c r="A685" s="7"/>
      <c r="B685" s="43"/>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row>
    <row r="686" spans="1:38" ht="12.75" customHeight="1" x14ac:dyDescent="0.3">
      <c r="A686" s="7"/>
      <c r="B686" s="43"/>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row>
    <row r="687" spans="1:38" ht="12.75" customHeight="1" x14ac:dyDescent="0.3">
      <c r="A687" s="7"/>
      <c r="B687" s="43"/>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row>
    <row r="688" spans="1:38" ht="12.75" customHeight="1" x14ac:dyDescent="0.3">
      <c r="A688" s="7"/>
      <c r="B688" s="43"/>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row>
    <row r="689" spans="1:38" ht="12.75" customHeight="1" x14ac:dyDescent="0.3">
      <c r="A689" s="7"/>
      <c r="B689" s="43"/>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row>
    <row r="690" spans="1:38" ht="12.75" customHeight="1" x14ac:dyDescent="0.3">
      <c r="A690" s="7"/>
      <c r="B690" s="43"/>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row>
    <row r="691" spans="1:38" ht="12.75" customHeight="1" x14ac:dyDescent="0.3">
      <c r="A691" s="7"/>
      <c r="B691" s="43"/>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row>
    <row r="692" spans="1:38" ht="12.75" customHeight="1" x14ac:dyDescent="0.3">
      <c r="A692" s="7"/>
      <c r="B692" s="43"/>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row>
    <row r="693" spans="1:38" ht="12.75" customHeight="1" x14ac:dyDescent="0.3">
      <c r="A693" s="7"/>
      <c r="B693" s="43"/>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row>
    <row r="694" spans="1:38" ht="12.75" customHeight="1" x14ac:dyDescent="0.3">
      <c r="A694" s="7"/>
      <c r="B694" s="43"/>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row>
    <row r="695" spans="1:38" ht="12.75" customHeight="1" x14ac:dyDescent="0.3">
      <c r="A695" s="7"/>
      <c r="B695" s="43"/>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row>
    <row r="696" spans="1:38" ht="12.75" customHeight="1" x14ac:dyDescent="0.3">
      <c r="A696" s="7"/>
      <c r="B696" s="43"/>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row>
    <row r="697" spans="1:38" ht="12.75" customHeight="1" x14ac:dyDescent="0.3">
      <c r="A697" s="7"/>
      <c r="B697" s="43"/>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row>
    <row r="698" spans="1:38" ht="12.75" customHeight="1" x14ac:dyDescent="0.3">
      <c r="A698" s="7"/>
      <c r="B698" s="43"/>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row>
    <row r="699" spans="1:38" ht="12.75" customHeight="1" x14ac:dyDescent="0.3">
      <c r="A699" s="7"/>
      <c r="B699" s="43"/>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row>
    <row r="700" spans="1:38" ht="12.75" customHeight="1" x14ac:dyDescent="0.3">
      <c r="A700" s="7"/>
      <c r="B700" s="43"/>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row>
    <row r="701" spans="1:38" ht="12.75" customHeight="1" x14ac:dyDescent="0.3">
      <c r="A701" s="7"/>
      <c r="B701" s="43"/>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row>
    <row r="702" spans="1:38" ht="12.75" customHeight="1" x14ac:dyDescent="0.3">
      <c r="A702" s="7"/>
      <c r="B702" s="43"/>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row>
    <row r="703" spans="1:38" ht="12.75" customHeight="1" x14ac:dyDescent="0.3">
      <c r="A703" s="7"/>
      <c r="B703" s="43"/>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row>
    <row r="704" spans="1:38" ht="12.75" customHeight="1" x14ac:dyDescent="0.3">
      <c r="A704" s="7"/>
      <c r="B704" s="43"/>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row>
    <row r="705" spans="1:38" ht="12.75" customHeight="1" x14ac:dyDescent="0.3">
      <c r="A705" s="7"/>
      <c r="B705" s="43"/>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row>
    <row r="706" spans="1:38" ht="12.75" customHeight="1" x14ac:dyDescent="0.3">
      <c r="A706" s="7"/>
      <c r="B706" s="43"/>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row>
    <row r="707" spans="1:38" ht="12.75" customHeight="1" x14ac:dyDescent="0.3">
      <c r="A707" s="7"/>
      <c r="B707" s="43"/>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row>
    <row r="708" spans="1:38" ht="12.75" customHeight="1" x14ac:dyDescent="0.3">
      <c r="A708" s="7"/>
      <c r="B708" s="43"/>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row>
    <row r="709" spans="1:38" ht="12.75" customHeight="1" x14ac:dyDescent="0.3">
      <c r="A709" s="7"/>
      <c r="B709" s="43"/>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row>
    <row r="710" spans="1:38" ht="12.75" customHeight="1" x14ac:dyDescent="0.3">
      <c r="A710" s="7"/>
      <c r="B710" s="43"/>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row>
    <row r="711" spans="1:38" ht="12.75" customHeight="1" x14ac:dyDescent="0.3">
      <c r="A711" s="7"/>
      <c r="B711" s="43"/>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row>
    <row r="712" spans="1:38" ht="12.75" customHeight="1" x14ac:dyDescent="0.3">
      <c r="A712" s="7"/>
      <c r="B712" s="43"/>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row>
    <row r="713" spans="1:38" ht="12.75" customHeight="1" x14ac:dyDescent="0.3">
      <c r="A713" s="7"/>
      <c r="B713" s="43"/>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row>
    <row r="714" spans="1:38" ht="12.75" customHeight="1" x14ac:dyDescent="0.3">
      <c r="A714" s="7"/>
      <c r="B714" s="43"/>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row>
    <row r="715" spans="1:38" ht="12.75" customHeight="1" x14ac:dyDescent="0.3">
      <c r="A715" s="7"/>
      <c r="B715" s="43"/>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row>
    <row r="716" spans="1:38" ht="12.75" customHeight="1" x14ac:dyDescent="0.3">
      <c r="A716" s="7"/>
      <c r="B716" s="43"/>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row>
    <row r="717" spans="1:38" ht="12.75" customHeight="1" x14ac:dyDescent="0.3">
      <c r="A717" s="7"/>
      <c r="B717" s="43"/>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row>
    <row r="718" spans="1:38" ht="12.75" customHeight="1" x14ac:dyDescent="0.3">
      <c r="A718" s="7"/>
      <c r="B718" s="43"/>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row>
    <row r="719" spans="1:38" ht="12.75" customHeight="1" x14ac:dyDescent="0.3">
      <c r="A719" s="7"/>
      <c r="B719" s="43"/>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row>
    <row r="720" spans="1:38" ht="12.75" customHeight="1" x14ac:dyDescent="0.3">
      <c r="A720" s="7"/>
      <c r="B720" s="43"/>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row>
    <row r="721" spans="1:38" ht="12.75" customHeight="1" x14ac:dyDescent="0.3">
      <c r="A721" s="7"/>
      <c r="B721" s="43"/>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row>
    <row r="722" spans="1:38" ht="12.75" customHeight="1" x14ac:dyDescent="0.3">
      <c r="A722" s="7"/>
      <c r="B722" s="43"/>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row>
    <row r="723" spans="1:38" ht="12.75" customHeight="1" x14ac:dyDescent="0.3">
      <c r="A723" s="7"/>
      <c r="B723" s="43"/>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row>
    <row r="724" spans="1:38" ht="12.75" customHeight="1" x14ac:dyDescent="0.3">
      <c r="A724" s="7"/>
      <c r="B724" s="43"/>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row>
    <row r="725" spans="1:38" ht="12.75" customHeight="1" x14ac:dyDescent="0.3">
      <c r="A725" s="7"/>
      <c r="B725" s="43"/>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row>
    <row r="726" spans="1:38" ht="12.75" customHeight="1" x14ac:dyDescent="0.3">
      <c r="A726" s="7"/>
      <c r="B726" s="43"/>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row>
    <row r="727" spans="1:38" ht="12.75" customHeight="1" x14ac:dyDescent="0.3">
      <c r="A727" s="7"/>
      <c r="B727" s="43"/>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row>
    <row r="728" spans="1:38" ht="12.75" customHeight="1" x14ac:dyDescent="0.3">
      <c r="A728" s="7"/>
      <c r="B728" s="43"/>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row>
    <row r="729" spans="1:38" ht="12.75" customHeight="1" x14ac:dyDescent="0.3">
      <c r="A729" s="7"/>
      <c r="B729" s="43"/>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row>
    <row r="730" spans="1:38" ht="12.75" customHeight="1" x14ac:dyDescent="0.3">
      <c r="A730" s="7"/>
      <c r="B730" s="43"/>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row>
    <row r="731" spans="1:38" ht="12.75" customHeight="1" x14ac:dyDescent="0.3">
      <c r="A731" s="7"/>
      <c r="B731" s="43"/>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row>
    <row r="732" spans="1:38" ht="12.75" customHeight="1" x14ac:dyDescent="0.3">
      <c r="A732" s="7"/>
      <c r="B732" s="43"/>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row>
    <row r="733" spans="1:38" ht="12.75" customHeight="1" x14ac:dyDescent="0.3">
      <c r="A733" s="7"/>
      <c r="B733" s="43"/>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row>
    <row r="734" spans="1:38" ht="12.75" customHeight="1" x14ac:dyDescent="0.3">
      <c r="A734" s="7"/>
      <c r="B734" s="43"/>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row>
    <row r="735" spans="1:38" ht="12.75" customHeight="1" x14ac:dyDescent="0.3">
      <c r="A735" s="7"/>
      <c r="B735" s="43"/>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row>
    <row r="736" spans="1:38" ht="12.75" customHeight="1" x14ac:dyDescent="0.3">
      <c r="A736" s="7"/>
      <c r="B736" s="43"/>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row>
    <row r="737" spans="1:38" ht="12.75" customHeight="1" x14ac:dyDescent="0.3">
      <c r="A737" s="7"/>
      <c r="B737" s="43"/>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row>
    <row r="738" spans="1:38" ht="12.75" customHeight="1" x14ac:dyDescent="0.3">
      <c r="A738" s="7"/>
      <c r="B738" s="43"/>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row>
    <row r="739" spans="1:38" ht="12.75" customHeight="1" x14ac:dyDescent="0.3">
      <c r="A739" s="7"/>
      <c r="B739" s="43"/>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row>
    <row r="740" spans="1:38" ht="12.75" customHeight="1" x14ac:dyDescent="0.3">
      <c r="A740" s="7"/>
      <c r="B740" s="43"/>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row>
    <row r="741" spans="1:38" ht="12.75" customHeight="1" x14ac:dyDescent="0.3">
      <c r="A741" s="7"/>
      <c r="B741" s="43"/>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row>
    <row r="742" spans="1:38" ht="12.75" customHeight="1" x14ac:dyDescent="0.3">
      <c r="A742" s="7"/>
      <c r="B742" s="43"/>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row>
    <row r="743" spans="1:38" ht="12.75" customHeight="1" x14ac:dyDescent="0.3">
      <c r="A743" s="7"/>
      <c r="B743" s="43"/>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row>
    <row r="744" spans="1:38" ht="12.75" customHeight="1" x14ac:dyDescent="0.3">
      <c r="A744" s="7"/>
      <c r="B744" s="43"/>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row>
    <row r="745" spans="1:38" ht="12.75" customHeight="1" x14ac:dyDescent="0.3">
      <c r="A745" s="7"/>
      <c r="B745" s="43"/>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row>
    <row r="746" spans="1:38" ht="12.75" customHeight="1" x14ac:dyDescent="0.3">
      <c r="A746" s="7"/>
      <c r="B746" s="43"/>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row>
    <row r="747" spans="1:38" ht="12.75" customHeight="1" x14ac:dyDescent="0.3">
      <c r="A747" s="7"/>
      <c r="B747" s="43"/>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row>
    <row r="748" spans="1:38" ht="12.75" customHeight="1" x14ac:dyDescent="0.3">
      <c r="A748" s="7"/>
      <c r="B748" s="43"/>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row>
    <row r="749" spans="1:38" ht="12.75" customHeight="1" x14ac:dyDescent="0.3">
      <c r="A749" s="7"/>
      <c r="B749" s="43"/>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row>
    <row r="750" spans="1:38" ht="12.75" customHeight="1" x14ac:dyDescent="0.3">
      <c r="A750" s="7"/>
      <c r="B750" s="43"/>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row>
    <row r="751" spans="1:38" ht="12.75" customHeight="1" x14ac:dyDescent="0.3">
      <c r="A751" s="7"/>
      <c r="B751" s="43"/>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row>
    <row r="752" spans="1:38" ht="12.75" customHeight="1" x14ac:dyDescent="0.3">
      <c r="A752" s="7"/>
      <c r="B752" s="43"/>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row>
    <row r="753" spans="1:38" ht="12.75" customHeight="1" x14ac:dyDescent="0.3">
      <c r="A753" s="7"/>
      <c r="B753" s="43"/>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row>
    <row r="754" spans="1:38" ht="12.75" customHeight="1" x14ac:dyDescent="0.3">
      <c r="A754" s="7"/>
      <c r="B754" s="43"/>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row>
    <row r="755" spans="1:38" ht="12.75" customHeight="1" x14ac:dyDescent="0.3">
      <c r="A755" s="7"/>
      <c r="B755" s="43"/>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row>
    <row r="756" spans="1:38" ht="12.75" customHeight="1" x14ac:dyDescent="0.3">
      <c r="A756" s="7"/>
      <c r="B756" s="43"/>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row>
    <row r="757" spans="1:38" ht="12.75" customHeight="1" x14ac:dyDescent="0.3">
      <c r="A757" s="7"/>
      <c r="B757" s="43"/>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row>
    <row r="758" spans="1:38" ht="12.75" customHeight="1" x14ac:dyDescent="0.3">
      <c r="A758" s="7"/>
      <c r="B758" s="43"/>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row>
    <row r="759" spans="1:38" ht="12.75" customHeight="1" x14ac:dyDescent="0.3">
      <c r="A759" s="7"/>
      <c r="B759" s="43"/>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row>
    <row r="760" spans="1:38" ht="12.75" customHeight="1" x14ac:dyDescent="0.3">
      <c r="A760" s="7"/>
      <c r="B760" s="43"/>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row>
    <row r="761" spans="1:38" ht="12.75" customHeight="1" x14ac:dyDescent="0.3">
      <c r="A761" s="7"/>
      <c r="B761" s="43"/>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row>
    <row r="762" spans="1:38" ht="12.75" customHeight="1" x14ac:dyDescent="0.3">
      <c r="A762" s="7"/>
      <c r="B762" s="43"/>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row>
    <row r="763" spans="1:38" ht="12.75" customHeight="1" x14ac:dyDescent="0.3">
      <c r="A763" s="7"/>
      <c r="B763" s="43"/>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row>
    <row r="764" spans="1:38" ht="12.75" customHeight="1" x14ac:dyDescent="0.3">
      <c r="A764" s="7"/>
      <c r="B764" s="43"/>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row>
    <row r="765" spans="1:38" ht="12.75" customHeight="1" x14ac:dyDescent="0.3">
      <c r="A765" s="7"/>
      <c r="B765" s="43"/>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row>
    <row r="766" spans="1:38" ht="12.75" customHeight="1" x14ac:dyDescent="0.3">
      <c r="A766" s="7"/>
      <c r="B766" s="43"/>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row>
    <row r="767" spans="1:38" ht="12.75" customHeight="1" x14ac:dyDescent="0.3">
      <c r="A767" s="7"/>
      <c r="B767" s="43"/>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row>
    <row r="768" spans="1:38" ht="12.75" customHeight="1" x14ac:dyDescent="0.3">
      <c r="A768" s="7"/>
      <c r="B768" s="43"/>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row>
    <row r="769" spans="1:38" ht="12.75" customHeight="1" x14ac:dyDescent="0.3">
      <c r="A769" s="7"/>
      <c r="B769" s="43"/>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row>
    <row r="770" spans="1:38" ht="12.75" customHeight="1" x14ac:dyDescent="0.3">
      <c r="A770" s="7"/>
      <c r="B770" s="43"/>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row>
    <row r="771" spans="1:38" ht="12.75" customHeight="1" x14ac:dyDescent="0.3">
      <c r="A771" s="7"/>
      <c r="B771" s="43"/>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row>
    <row r="772" spans="1:38" ht="12.75" customHeight="1" x14ac:dyDescent="0.3">
      <c r="A772" s="7"/>
      <c r="B772" s="43"/>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row>
    <row r="773" spans="1:38" ht="12.75" customHeight="1" x14ac:dyDescent="0.3">
      <c r="A773" s="7"/>
      <c r="B773" s="43"/>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row>
    <row r="774" spans="1:38" ht="12.75" customHeight="1" x14ac:dyDescent="0.3">
      <c r="A774" s="7"/>
      <c r="B774" s="43"/>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row>
    <row r="775" spans="1:38" ht="12.75" customHeight="1" x14ac:dyDescent="0.3">
      <c r="A775" s="7"/>
      <c r="B775" s="43"/>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row>
    <row r="776" spans="1:38" ht="12.75" customHeight="1" x14ac:dyDescent="0.3">
      <c r="A776" s="7"/>
      <c r="B776" s="43"/>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row>
    <row r="777" spans="1:38" ht="12.75" customHeight="1" x14ac:dyDescent="0.3">
      <c r="A777" s="7"/>
      <c r="B777" s="43"/>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row>
    <row r="778" spans="1:38" ht="12.75" customHeight="1" x14ac:dyDescent="0.3">
      <c r="A778" s="7"/>
      <c r="B778" s="43"/>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row>
    <row r="779" spans="1:38" ht="12.75" customHeight="1" x14ac:dyDescent="0.3">
      <c r="A779" s="7"/>
      <c r="B779" s="43"/>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row>
    <row r="780" spans="1:38" ht="12.75" customHeight="1" x14ac:dyDescent="0.3">
      <c r="A780" s="7"/>
      <c r="B780" s="43"/>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row>
    <row r="781" spans="1:38" ht="12.75" customHeight="1" x14ac:dyDescent="0.3">
      <c r="A781" s="7"/>
      <c r="B781" s="43"/>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row>
    <row r="782" spans="1:38" ht="12.75" customHeight="1" x14ac:dyDescent="0.3">
      <c r="A782" s="7"/>
      <c r="B782" s="43"/>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row>
    <row r="783" spans="1:38" ht="12.75" customHeight="1" x14ac:dyDescent="0.3">
      <c r="A783" s="7"/>
      <c r="B783" s="43"/>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row>
    <row r="784" spans="1:38" ht="12.75" customHeight="1" x14ac:dyDescent="0.3">
      <c r="A784" s="7"/>
      <c r="B784" s="43"/>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row>
    <row r="785" spans="1:38" ht="12.75" customHeight="1" x14ac:dyDescent="0.3">
      <c r="A785" s="7"/>
      <c r="B785" s="43"/>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row>
    <row r="786" spans="1:38" ht="12.75" customHeight="1" x14ac:dyDescent="0.3">
      <c r="A786" s="7"/>
      <c r="B786" s="43"/>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row>
    <row r="787" spans="1:38" ht="12.75" customHeight="1" x14ac:dyDescent="0.3">
      <c r="A787" s="7"/>
      <c r="B787" s="43"/>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row>
    <row r="788" spans="1:38" ht="12.75" customHeight="1" x14ac:dyDescent="0.3">
      <c r="A788" s="7"/>
      <c r="B788" s="43"/>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row>
    <row r="789" spans="1:38" ht="12.75" customHeight="1" x14ac:dyDescent="0.3">
      <c r="A789" s="7"/>
      <c r="B789" s="43"/>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row>
    <row r="790" spans="1:38" ht="12.75" customHeight="1" x14ac:dyDescent="0.3">
      <c r="A790" s="7"/>
      <c r="B790" s="43"/>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row>
    <row r="791" spans="1:38" ht="12.75" customHeight="1" x14ac:dyDescent="0.3">
      <c r="A791" s="7"/>
      <c r="B791" s="43"/>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row>
    <row r="792" spans="1:38" ht="12.75" customHeight="1" x14ac:dyDescent="0.3">
      <c r="A792" s="7"/>
      <c r="B792" s="43"/>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row>
    <row r="793" spans="1:38" ht="12.75" customHeight="1" x14ac:dyDescent="0.3">
      <c r="A793" s="7"/>
      <c r="B793" s="43"/>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row>
    <row r="794" spans="1:38" ht="12.75" customHeight="1" x14ac:dyDescent="0.3">
      <c r="A794" s="7"/>
      <c r="B794" s="43"/>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row>
    <row r="795" spans="1:38" ht="12.75" customHeight="1" x14ac:dyDescent="0.3">
      <c r="A795" s="7"/>
      <c r="B795" s="43"/>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row>
    <row r="796" spans="1:38" ht="12.75" customHeight="1" x14ac:dyDescent="0.3">
      <c r="A796" s="7"/>
      <c r="B796" s="43"/>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row>
    <row r="797" spans="1:38" ht="12.75" customHeight="1" x14ac:dyDescent="0.3">
      <c r="A797" s="7"/>
      <c r="B797" s="43"/>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row>
    <row r="798" spans="1:38" ht="12.75" customHeight="1" x14ac:dyDescent="0.3">
      <c r="A798" s="7"/>
      <c r="B798" s="43"/>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row>
    <row r="799" spans="1:38" ht="12.75" customHeight="1" x14ac:dyDescent="0.3">
      <c r="A799" s="7"/>
      <c r="B799" s="43"/>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row>
    <row r="800" spans="1:38" ht="12.75" customHeight="1" x14ac:dyDescent="0.3">
      <c r="A800" s="7"/>
      <c r="B800" s="43"/>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row>
    <row r="801" spans="1:38" ht="12.75" customHeight="1" x14ac:dyDescent="0.3">
      <c r="A801" s="7"/>
      <c r="B801" s="43"/>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row>
    <row r="802" spans="1:38" ht="12.75" customHeight="1" x14ac:dyDescent="0.3">
      <c r="A802" s="7"/>
      <c r="B802" s="43"/>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row>
    <row r="803" spans="1:38" ht="12.75" customHeight="1" x14ac:dyDescent="0.3">
      <c r="A803" s="7"/>
      <c r="B803" s="43"/>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row>
    <row r="804" spans="1:38" ht="12.75" customHeight="1" x14ac:dyDescent="0.3">
      <c r="A804" s="7"/>
      <c r="B804" s="43"/>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row>
    <row r="805" spans="1:38" ht="12.75" customHeight="1" x14ac:dyDescent="0.3">
      <c r="A805" s="7"/>
      <c r="B805" s="43"/>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row>
    <row r="806" spans="1:38" ht="12.75" customHeight="1" x14ac:dyDescent="0.3">
      <c r="A806" s="7"/>
      <c r="B806" s="43"/>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row>
    <row r="807" spans="1:38" ht="12.75" customHeight="1" x14ac:dyDescent="0.3">
      <c r="A807" s="7"/>
      <c r="B807" s="43"/>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row>
    <row r="808" spans="1:38" ht="12.75" customHeight="1" x14ac:dyDescent="0.3">
      <c r="A808" s="7"/>
      <c r="B808" s="43"/>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row>
    <row r="809" spans="1:38" ht="12.75" customHeight="1" x14ac:dyDescent="0.3">
      <c r="A809" s="7"/>
      <c r="B809" s="43"/>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row>
    <row r="810" spans="1:38" ht="12.75" customHeight="1" x14ac:dyDescent="0.3">
      <c r="A810" s="7"/>
      <c r="B810" s="43"/>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row>
    <row r="811" spans="1:38" ht="12.75" customHeight="1" x14ac:dyDescent="0.3">
      <c r="A811" s="7"/>
      <c r="B811" s="43"/>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row>
    <row r="812" spans="1:38" ht="12.75" customHeight="1" x14ac:dyDescent="0.3">
      <c r="A812" s="7"/>
      <c r="B812" s="43"/>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row>
    <row r="813" spans="1:38" ht="12.75" customHeight="1" x14ac:dyDescent="0.3">
      <c r="A813" s="7"/>
      <c r="B813" s="43"/>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row>
    <row r="814" spans="1:38" ht="12.75" customHeight="1" x14ac:dyDescent="0.3">
      <c r="A814" s="7"/>
      <c r="B814" s="43"/>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row>
    <row r="815" spans="1:38" ht="12.75" customHeight="1" x14ac:dyDescent="0.3">
      <c r="A815" s="7"/>
      <c r="B815" s="43"/>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row>
    <row r="816" spans="1:38" ht="12.75" customHeight="1" x14ac:dyDescent="0.3">
      <c r="A816" s="7"/>
      <c r="B816" s="43"/>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row>
    <row r="817" spans="1:38" ht="12.75" customHeight="1" x14ac:dyDescent="0.3">
      <c r="A817" s="7"/>
      <c r="B817" s="43"/>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row>
    <row r="818" spans="1:38" ht="12.75" customHeight="1" x14ac:dyDescent="0.3">
      <c r="A818" s="7"/>
      <c r="B818" s="43"/>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row>
    <row r="819" spans="1:38" ht="12.75" customHeight="1" x14ac:dyDescent="0.3">
      <c r="A819" s="7"/>
      <c r="B819" s="43"/>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row>
    <row r="820" spans="1:38" ht="12.75" customHeight="1" x14ac:dyDescent="0.3">
      <c r="A820" s="7"/>
      <c r="B820" s="43"/>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row>
    <row r="821" spans="1:38" ht="12.75" customHeight="1" x14ac:dyDescent="0.3">
      <c r="A821" s="7"/>
      <c r="B821" s="43"/>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row>
    <row r="822" spans="1:38" ht="12.75" customHeight="1" x14ac:dyDescent="0.3">
      <c r="A822" s="7"/>
      <c r="B822" s="43"/>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row>
    <row r="823" spans="1:38" ht="12.75" customHeight="1" x14ac:dyDescent="0.3">
      <c r="A823" s="7"/>
      <c r="B823" s="43"/>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row>
    <row r="824" spans="1:38" ht="12.75" customHeight="1" x14ac:dyDescent="0.3">
      <c r="A824" s="7"/>
      <c r="B824" s="43"/>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row>
    <row r="825" spans="1:38" ht="12.75" customHeight="1" x14ac:dyDescent="0.3">
      <c r="A825" s="7"/>
      <c r="B825" s="43"/>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row>
    <row r="826" spans="1:38" ht="12.75" customHeight="1" x14ac:dyDescent="0.3">
      <c r="A826" s="7"/>
      <c r="B826" s="43"/>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row>
    <row r="827" spans="1:38" ht="12.75" customHeight="1" x14ac:dyDescent="0.3">
      <c r="A827" s="7"/>
      <c r="B827" s="43"/>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row>
    <row r="828" spans="1:38" ht="12.75" customHeight="1" x14ac:dyDescent="0.3">
      <c r="A828" s="7"/>
      <c r="B828" s="43"/>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row>
    <row r="829" spans="1:38" ht="12.75" customHeight="1" x14ac:dyDescent="0.3">
      <c r="A829" s="7"/>
      <c r="B829" s="43"/>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row>
    <row r="830" spans="1:38" ht="12.75" customHeight="1" x14ac:dyDescent="0.3">
      <c r="A830" s="7"/>
      <c r="B830" s="43"/>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row>
    <row r="831" spans="1:38" ht="12.75" customHeight="1" x14ac:dyDescent="0.3">
      <c r="A831" s="7"/>
      <c r="B831" s="43"/>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row>
    <row r="832" spans="1:38" ht="12.75" customHeight="1" x14ac:dyDescent="0.3">
      <c r="A832" s="7"/>
      <c r="B832" s="43"/>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row>
    <row r="833" spans="1:38" ht="12.75" customHeight="1" x14ac:dyDescent="0.3">
      <c r="A833" s="7"/>
      <c r="B833" s="43"/>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row>
    <row r="834" spans="1:38" ht="12.75" customHeight="1" x14ac:dyDescent="0.3">
      <c r="A834" s="7"/>
      <c r="B834" s="43"/>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row>
    <row r="835" spans="1:38" ht="12.75" customHeight="1" x14ac:dyDescent="0.3">
      <c r="A835" s="7"/>
      <c r="B835" s="43"/>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row>
    <row r="836" spans="1:38" ht="12.75" customHeight="1" x14ac:dyDescent="0.3">
      <c r="A836" s="7"/>
      <c r="B836" s="43"/>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row>
    <row r="837" spans="1:38" ht="12.75" customHeight="1" x14ac:dyDescent="0.3">
      <c r="A837" s="7"/>
      <c r="B837" s="43"/>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row>
    <row r="838" spans="1:38" ht="12.75" customHeight="1" x14ac:dyDescent="0.3">
      <c r="A838" s="7"/>
      <c r="B838" s="43"/>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row>
    <row r="839" spans="1:38" ht="12.75" customHeight="1" x14ac:dyDescent="0.3">
      <c r="A839" s="7"/>
      <c r="B839" s="43"/>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row>
    <row r="840" spans="1:38" ht="12.75" customHeight="1" x14ac:dyDescent="0.3">
      <c r="A840" s="7"/>
      <c r="B840" s="43"/>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row>
    <row r="841" spans="1:38" ht="12.75" customHeight="1" x14ac:dyDescent="0.3">
      <c r="A841" s="7"/>
      <c r="B841" s="43"/>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row>
    <row r="842" spans="1:38" ht="12.75" customHeight="1" x14ac:dyDescent="0.3">
      <c r="A842" s="7"/>
      <c r="B842" s="43"/>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row>
    <row r="843" spans="1:38" ht="12.75" customHeight="1" x14ac:dyDescent="0.3">
      <c r="A843" s="7"/>
      <c r="B843" s="43"/>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row>
    <row r="844" spans="1:38" ht="12.75" customHeight="1" x14ac:dyDescent="0.3">
      <c r="A844" s="7"/>
      <c r="B844" s="43"/>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row>
    <row r="845" spans="1:38" ht="12.75" customHeight="1" x14ac:dyDescent="0.3">
      <c r="A845" s="7"/>
      <c r="B845" s="43"/>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row>
    <row r="846" spans="1:38" ht="12.75" customHeight="1" x14ac:dyDescent="0.3">
      <c r="A846" s="7"/>
      <c r="B846" s="43"/>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row>
    <row r="847" spans="1:38" ht="12.75" customHeight="1" x14ac:dyDescent="0.3">
      <c r="A847" s="7"/>
      <c r="B847" s="43"/>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row>
    <row r="848" spans="1:38" ht="12.75" customHeight="1" x14ac:dyDescent="0.3">
      <c r="A848" s="7"/>
      <c r="B848" s="43"/>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row>
    <row r="849" spans="1:38" ht="12.75" customHeight="1" x14ac:dyDescent="0.3">
      <c r="A849" s="7"/>
      <c r="B849" s="43"/>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row>
    <row r="850" spans="1:38" ht="12.75" customHeight="1" x14ac:dyDescent="0.3">
      <c r="A850" s="7"/>
      <c r="B850" s="43"/>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row>
    <row r="851" spans="1:38" ht="12.75" customHeight="1" x14ac:dyDescent="0.3">
      <c r="A851" s="7"/>
      <c r="B851" s="43"/>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row>
    <row r="852" spans="1:38" ht="12.75" customHeight="1" x14ac:dyDescent="0.3">
      <c r="A852" s="7"/>
      <c r="B852" s="43"/>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row>
    <row r="853" spans="1:38" ht="12.75" customHeight="1" x14ac:dyDescent="0.3">
      <c r="A853" s="7"/>
      <c r="B853" s="43"/>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row>
    <row r="854" spans="1:38" ht="12.75" customHeight="1" x14ac:dyDescent="0.3">
      <c r="A854" s="7"/>
      <c r="B854" s="43"/>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row>
    <row r="855" spans="1:38" ht="12.75" customHeight="1" x14ac:dyDescent="0.3">
      <c r="A855" s="7"/>
      <c r="B855" s="43"/>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row>
    <row r="856" spans="1:38" ht="12.75" customHeight="1" x14ac:dyDescent="0.3">
      <c r="A856" s="7"/>
      <c r="B856" s="43"/>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row>
    <row r="857" spans="1:38" ht="12.75" customHeight="1" x14ac:dyDescent="0.3">
      <c r="A857" s="7"/>
      <c r="B857" s="43"/>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row>
    <row r="858" spans="1:38" ht="12.75" customHeight="1" x14ac:dyDescent="0.3">
      <c r="A858" s="7"/>
      <c r="B858" s="43"/>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row>
    <row r="859" spans="1:38" ht="12.75" customHeight="1" x14ac:dyDescent="0.3">
      <c r="A859" s="7"/>
      <c r="B859" s="43"/>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row>
    <row r="860" spans="1:38" ht="12.75" customHeight="1" x14ac:dyDescent="0.3">
      <c r="A860" s="7"/>
      <c r="B860" s="43"/>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row>
    <row r="861" spans="1:38" ht="12.75" customHeight="1" x14ac:dyDescent="0.3">
      <c r="A861" s="7"/>
      <c r="B861" s="43"/>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row>
    <row r="862" spans="1:38" ht="12.75" customHeight="1" x14ac:dyDescent="0.3">
      <c r="A862" s="7"/>
      <c r="B862" s="43"/>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row>
    <row r="863" spans="1:38" ht="12.75" customHeight="1" x14ac:dyDescent="0.3">
      <c r="A863" s="7"/>
      <c r="B863" s="43"/>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row>
    <row r="864" spans="1:38" ht="12.75" customHeight="1" x14ac:dyDescent="0.3">
      <c r="A864" s="7"/>
      <c r="B864" s="43"/>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row>
    <row r="865" spans="1:38" ht="12.75" customHeight="1" x14ac:dyDescent="0.3">
      <c r="A865" s="7"/>
      <c r="B865" s="43"/>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row>
    <row r="866" spans="1:38" ht="12.75" customHeight="1" x14ac:dyDescent="0.3">
      <c r="A866" s="7"/>
      <c r="B866" s="43"/>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row>
    <row r="867" spans="1:38" ht="12.75" customHeight="1" x14ac:dyDescent="0.3">
      <c r="A867" s="7"/>
      <c r="B867" s="43"/>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row>
    <row r="868" spans="1:38" ht="12.75" customHeight="1" x14ac:dyDescent="0.3">
      <c r="A868" s="7"/>
      <c r="B868" s="43"/>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row>
    <row r="869" spans="1:38" ht="12.75" customHeight="1" x14ac:dyDescent="0.3">
      <c r="A869" s="7"/>
      <c r="B869" s="43"/>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row>
    <row r="870" spans="1:38" ht="12.75" customHeight="1" x14ac:dyDescent="0.3">
      <c r="A870" s="7"/>
      <c r="B870" s="43"/>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row>
    <row r="871" spans="1:38" ht="12.75" customHeight="1" x14ac:dyDescent="0.3">
      <c r="A871" s="7"/>
      <c r="B871" s="43"/>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row>
    <row r="872" spans="1:38" ht="12.75" customHeight="1" x14ac:dyDescent="0.3">
      <c r="A872" s="7"/>
      <c r="B872" s="43"/>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row>
    <row r="873" spans="1:38" ht="12.75" customHeight="1" x14ac:dyDescent="0.3">
      <c r="A873" s="7"/>
      <c r="B873" s="43"/>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row>
    <row r="874" spans="1:38" ht="12.75" customHeight="1" x14ac:dyDescent="0.3">
      <c r="A874" s="7"/>
      <c r="B874" s="43"/>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row>
    <row r="875" spans="1:38" ht="12.75" customHeight="1" x14ac:dyDescent="0.3">
      <c r="A875" s="7"/>
      <c r="B875" s="43"/>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row>
    <row r="876" spans="1:38" ht="12.75" customHeight="1" x14ac:dyDescent="0.3">
      <c r="A876" s="7"/>
      <c r="B876" s="43"/>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row>
    <row r="877" spans="1:38" ht="12.75" customHeight="1" x14ac:dyDescent="0.3">
      <c r="A877" s="7"/>
      <c r="B877" s="43"/>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row>
    <row r="878" spans="1:38" ht="12.75" customHeight="1" x14ac:dyDescent="0.3">
      <c r="A878" s="7"/>
      <c r="B878" s="43"/>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row>
    <row r="879" spans="1:38" ht="12.75" customHeight="1" x14ac:dyDescent="0.3">
      <c r="A879" s="7"/>
      <c r="B879" s="43"/>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row>
    <row r="880" spans="1:38" ht="12.75" customHeight="1" x14ac:dyDescent="0.3">
      <c r="A880" s="7"/>
      <c r="B880" s="43"/>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row>
    <row r="881" spans="1:38" ht="12.75" customHeight="1" x14ac:dyDescent="0.3">
      <c r="A881" s="7"/>
      <c r="B881" s="43"/>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row>
    <row r="882" spans="1:38" ht="12.75" customHeight="1" x14ac:dyDescent="0.3">
      <c r="A882" s="7"/>
      <c r="B882" s="43"/>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row>
    <row r="883" spans="1:38" ht="12.75" customHeight="1" x14ac:dyDescent="0.3">
      <c r="A883" s="7"/>
      <c r="B883" s="43"/>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row>
    <row r="884" spans="1:38" ht="12.75" customHeight="1" x14ac:dyDescent="0.3">
      <c r="A884" s="7"/>
      <c r="B884" s="43"/>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row>
    <row r="885" spans="1:38" ht="12.75" customHeight="1" x14ac:dyDescent="0.3">
      <c r="A885" s="7"/>
      <c r="B885" s="43"/>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row>
    <row r="886" spans="1:38" ht="12.75" customHeight="1" x14ac:dyDescent="0.3">
      <c r="A886" s="7"/>
      <c r="B886" s="43"/>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row>
    <row r="887" spans="1:38" ht="12.75" customHeight="1" x14ac:dyDescent="0.3">
      <c r="A887" s="7"/>
      <c r="B887" s="43"/>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row>
    <row r="888" spans="1:38" ht="12.75" customHeight="1" x14ac:dyDescent="0.3">
      <c r="A888" s="7"/>
      <c r="B888" s="43"/>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row>
    <row r="889" spans="1:38" ht="12.75" customHeight="1" x14ac:dyDescent="0.3">
      <c r="A889" s="7"/>
      <c r="B889" s="43"/>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row>
    <row r="890" spans="1:38" ht="12.75" customHeight="1" x14ac:dyDescent="0.3">
      <c r="A890" s="7"/>
      <c r="B890" s="43"/>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row>
    <row r="891" spans="1:38" ht="12.75" customHeight="1" x14ac:dyDescent="0.3">
      <c r="A891" s="7"/>
      <c r="B891" s="43"/>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row>
    <row r="892" spans="1:38" ht="12.75" customHeight="1" x14ac:dyDescent="0.3">
      <c r="A892" s="7"/>
      <c r="B892" s="43"/>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row>
    <row r="893" spans="1:38" ht="12.75" customHeight="1" x14ac:dyDescent="0.3">
      <c r="A893" s="7"/>
      <c r="B893" s="43"/>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row>
    <row r="894" spans="1:38" ht="12.75" customHeight="1" x14ac:dyDescent="0.3">
      <c r="A894" s="7"/>
      <c r="B894" s="43"/>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row>
    <row r="895" spans="1:38" ht="12.75" customHeight="1" x14ac:dyDescent="0.3">
      <c r="A895" s="7"/>
      <c r="B895" s="43"/>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row>
    <row r="896" spans="1:38" ht="12.75" customHeight="1" x14ac:dyDescent="0.3">
      <c r="A896" s="7"/>
      <c r="B896" s="43"/>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row>
    <row r="897" spans="1:38" ht="12.75" customHeight="1" x14ac:dyDescent="0.3">
      <c r="A897" s="7"/>
      <c r="B897" s="43"/>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row>
    <row r="898" spans="1:38" ht="12.75" customHeight="1" x14ac:dyDescent="0.3">
      <c r="A898" s="7"/>
      <c r="B898" s="43"/>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row>
    <row r="899" spans="1:38" ht="12.75" customHeight="1" x14ac:dyDescent="0.3">
      <c r="A899" s="7"/>
      <c r="B899" s="43"/>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row>
    <row r="900" spans="1:38" ht="12.75" customHeight="1" x14ac:dyDescent="0.3">
      <c r="A900" s="7"/>
      <c r="B900" s="43"/>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row>
    <row r="901" spans="1:38" ht="12.75" customHeight="1" x14ac:dyDescent="0.3">
      <c r="A901" s="7"/>
      <c r="B901" s="43"/>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row>
    <row r="902" spans="1:38" ht="12.75" customHeight="1" x14ac:dyDescent="0.3">
      <c r="A902" s="7"/>
      <c r="B902" s="43"/>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row>
    <row r="903" spans="1:38" ht="12.75" customHeight="1" x14ac:dyDescent="0.3">
      <c r="A903" s="7"/>
      <c r="B903" s="43"/>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row>
    <row r="904" spans="1:38" ht="12.75" customHeight="1" x14ac:dyDescent="0.3">
      <c r="A904" s="7"/>
      <c r="B904" s="43"/>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row>
    <row r="905" spans="1:38" ht="12.75" customHeight="1" x14ac:dyDescent="0.3">
      <c r="A905" s="7"/>
      <c r="B905" s="43"/>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row>
    <row r="906" spans="1:38" ht="12.75" customHeight="1" x14ac:dyDescent="0.3">
      <c r="A906" s="7"/>
      <c r="B906" s="43"/>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row>
    <row r="907" spans="1:38" ht="12.75" customHeight="1" x14ac:dyDescent="0.3">
      <c r="A907" s="7"/>
      <c r="B907" s="43"/>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row>
    <row r="908" spans="1:38" ht="12.75" customHeight="1" x14ac:dyDescent="0.3">
      <c r="A908" s="7"/>
      <c r="B908" s="43"/>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row>
    <row r="909" spans="1:38" ht="12.75" customHeight="1" x14ac:dyDescent="0.3">
      <c r="A909" s="7"/>
      <c r="B909" s="43"/>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row>
    <row r="910" spans="1:38" ht="12.75" customHeight="1" x14ac:dyDescent="0.3">
      <c r="A910" s="7"/>
      <c r="B910" s="43"/>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row>
    <row r="911" spans="1:38" ht="12.75" customHeight="1" x14ac:dyDescent="0.3">
      <c r="A911" s="7"/>
      <c r="B911" s="43"/>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row>
    <row r="912" spans="1:38" ht="12.75" customHeight="1" x14ac:dyDescent="0.3">
      <c r="A912" s="7"/>
      <c r="B912" s="43"/>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row>
    <row r="913" spans="1:38" ht="12.75" customHeight="1" x14ac:dyDescent="0.3">
      <c r="A913" s="7"/>
      <c r="B913" s="43"/>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row>
    <row r="914" spans="1:38" ht="12.75" customHeight="1" x14ac:dyDescent="0.3">
      <c r="A914" s="7"/>
      <c r="B914" s="43"/>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row>
    <row r="915" spans="1:38" ht="12.75" customHeight="1" x14ac:dyDescent="0.3">
      <c r="A915" s="7"/>
      <c r="B915" s="43"/>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row>
    <row r="916" spans="1:38" ht="12.75" customHeight="1" x14ac:dyDescent="0.3">
      <c r="A916" s="7"/>
      <c r="B916" s="43"/>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row>
    <row r="917" spans="1:38" ht="12.75" customHeight="1" x14ac:dyDescent="0.3">
      <c r="A917" s="7"/>
      <c r="B917" s="43"/>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row>
    <row r="918" spans="1:38" ht="12.75" customHeight="1" x14ac:dyDescent="0.3">
      <c r="A918" s="7"/>
      <c r="B918" s="43"/>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row>
    <row r="919" spans="1:38" ht="12.75" customHeight="1" x14ac:dyDescent="0.3">
      <c r="A919" s="7"/>
      <c r="B919" s="43"/>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row>
    <row r="920" spans="1:38" ht="12.75" customHeight="1" x14ac:dyDescent="0.3">
      <c r="A920" s="7"/>
      <c r="B920" s="43"/>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row>
    <row r="921" spans="1:38" ht="12.75" customHeight="1" x14ac:dyDescent="0.3">
      <c r="A921" s="7"/>
      <c r="B921" s="43"/>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row>
    <row r="922" spans="1:38" ht="12.75" customHeight="1" x14ac:dyDescent="0.3">
      <c r="A922" s="7"/>
      <c r="B922" s="43"/>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row>
    <row r="923" spans="1:38" ht="12.75" customHeight="1" x14ac:dyDescent="0.3">
      <c r="A923" s="7"/>
      <c r="B923" s="43"/>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row>
    <row r="924" spans="1:38" ht="12.75" customHeight="1" x14ac:dyDescent="0.3">
      <c r="A924" s="7"/>
      <c r="B924" s="43"/>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row>
    <row r="925" spans="1:38" ht="12.75" customHeight="1" x14ac:dyDescent="0.3">
      <c r="A925" s="7"/>
      <c r="B925" s="43"/>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row>
    <row r="926" spans="1:38" ht="12.75" customHeight="1" x14ac:dyDescent="0.3">
      <c r="A926" s="7"/>
      <c r="B926" s="43"/>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row>
    <row r="927" spans="1:38" ht="12.75" customHeight="1" x14ac:dyDescent="0.3">
      <c r="A927" s="7"/>
      <c r="B927" s="43"/>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row>
    <row r="928" spans="1:38" ht="12.75" customHeight="1" x14ac:dyDescent="0.3">
      <c r="A928" s="7"/>
      <c r="B928" s="43"/>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row>
    <row r="929" spans="1:38" ht="12.75" customHeight="1" x14ac:dyDescent="0.3">
      <c r="A929" s="7"/>
      <c r="B929" s="43"/>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row>
    <row r="930" spans="1:38" ht="12.75" customHeight="1" x14ac:dyDescent="0.3">
      <c r="A930" s="7"/>
      <c r="B930" s="43"/>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row>
    <row r="931" spans="1:38" ht="12.75" customHeight="1" x14ac:dyDescent="0.3">
      <c r="A931" s="7"/>
      <c r="B931" s="43"/>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row>
    <row r="932" spans="1:38" ht="12.75" customHeight="1" x14ac:dyDescent="0.3">
      <c r="A932" s="7"/>
      <c r="B932" s="43"/>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row>
    <row r="933" spans="1:38" ht="12.75" customHeight="1" x14ac:dyDescent="0.3">
      <c r="A933" s="7"/>
      <c r="B933" s="43"/>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row>
    <row r="934" spans="1:38" ht="12.75" customHeight="1" x14ac:dyDescent="0.3">
      <c r="A934" s="7"/>
      <c r="B934" s="43"/>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row>
    <row r="935" spans="1:38" ht="12.75" customHeight="1" x14ac:dyDescent="0.3">
      <c r="A935" s="7"/>
      <c r="B935" s="43"/>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row>
    <row r="936" spans="1:38" ht="12.75" customHeight="1" x14ac:dyDescent="0.3">
      <c r="A936" s="7"/>
      <c r="B936" s="43"/>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row>
    <row r="937" spans="1:38" ht="12.75" customHeight="1" x14ac:dyDescent="0.3">
      <c r="A937" s="7"/>
      <c r="B937" s="43"/>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row>
    <row r="938" spans="1:38" ht="12.75" customHeight="1" x14ac:dyDescent="0.3">
      <c r="A938" s="7"/>
      <c r="B938" s="43"/>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row>
    <row r="939" spans="1:38" ht="12.75" customHeight="1" x14ac:dyDescent="0.3">
      <c r="A939" s="7"/>
      <c r="B939" s="43"/>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row>
    <row r="940" spans="1:38" ht="12.75" customHeight="1" x14ac:dyDescent="0.3">
      <c r="A940" s="7"/>
      <c r="B940" s="43"/>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row>
    <row r="941" spans="1:38" ht="12.75" customHeight="1" x14ac:dyDescent="0.3">
      <c r="A941" s="7"/>
      <c r="B941" s="43"/>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row>
    <row r="942" spans="1:38" ht="12.75" customHeight="1" x14ac:dyDescent="0.3">
      <c r="A942" s="7"/>
      <c r="B942" s="43"/>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row>
    <row r="943" spans="1:38" ht="12.75" customHeight="1" x14ac:dyDescent="0.3">
      <c r="A943" s="7"/>
      <c r="B943" s="43"/>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row>
    <row r="944" spans="1:38" ht="12.75" customHeight="1" x14ac:dyDescent="0.3">
      <c r="A944" s="7"/>
      <c r="B944" s="43"/>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row>
    <row r="945" spans="1:38" ht="12.75" customHeight="1" x14ac:dyDescent="0.3">
      <c r="A945" s="7"/>
      <c r="B945" s="43"/>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row>
    <row r="946" spans="1:38" ht="12.75" customHeight="1" x14ac:dyDescent="0.3">
      <c r="A946" s="7"/>
      <c r="B946" s="43"/>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row>
    <row r="947" spans="1:38" ht="12.75" customHeight="1" x14ac:dyDescent="0.3">
      <c r="A947" s="7"/>
      <c r="B947" s="43"/>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row>
    <row r="948" spans="1:38" ht="12.75" customHeight="1" x14ac:dyDescent="0.3">
      <c r="A948" s="7"/>
      <c r="B948" s="43"/>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spans="1:38" ht="12.75" customHeight="1" x14ac:dyDescent="0.3">
      <c r="A949" s="7"/>
      <c r="B949" s="43"/>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spans="1:38" ht="12.75" customHeight="1" x14ac:dyDescent="0.3">
      <c r="A950" s="7"/>
      <c r="B950" s="43"/>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spans="1:38" ht="12.75" customHeight="1" x14ac:dyDescent="0.3">
      <c r="A951" s="7"/>
      <c r="B951" s="43"/>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row r="952" spans="1:38" ht="12.75" customHeight="1" x14ac:dyDescent="0.3">
      <c r="A952" s="7"/>
      <c r="B952" s="43"/>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row>
    <row r="953" spans="1:38" ht="12.75" customHeight="1" x14ac:dyDescent="0.3">
      <c r="A953" s="7"/>
      <c r="B953" s="43"/>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row>
    <row r="954" spans="1:38" ht="12.75" customHeight="1" x14ac:dyDescent="0.3">
      <c r="A954" s="7"/>
      <c r="B954" s="43"/>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row>
    <row r="955" spans="1:38" ht="12.75" customHeight="1" x14ac:dyDescent="0.3">
      <c r="A955" s="7"/>
      <c r="B955" s="43"/>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row>
    <row r="956" spans="1:38" ht="12.75" customHeight="1" x14ac:dyDescent="0.3">
      <c r="A956" s="7"/>
      <c r="B956" s="43"/>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row>
    <row r="957" spans="1:38" ht="12.75" customHeight="1" x14ac:dyDescent="0.3">
      <c r="A957" s="7"/>
      <c r="B957" s="43"/>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row>
    <row r="958" spans="1:38" ht="12.75" customHeight="1" x14ac:dyDescent="0.3">
      <c r="A958" s="7"/>
      <c r="B958" s="43"/>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row>
    <row r="959" spans="1:38" ht="12.75" customHeight="1" x14ac:dyDescent="0.3">
      <c r="A959" s="7"/>
      <c r="B959" s="43"/>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row>
    <row r="960" spans="1:38" ht="12.75" customHeight="1" x14ac:dyDescent="0.3">
      <c r="A960" s="7"/>
      <c r="B960" s="43"/>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row>
    <row r="961" spans="1:38" ht="12.75" customHeight="1" x14ac:dyDescent="0.3">
      <c r="A961" s="7"/>
      <c r="B961" s="43"/>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row>
    <row r="962" spans="1:38" ht="12.75" customHeight="1" x14ac:dyDescent="0.3">
      <c r="A962" s="7"/>
      <c r="B962" s="43"/>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row>
    <row r="963" spans="1:38" ht="12.75" customHeight="1" x14ac:dyDescent="0.3">
      <c r="A963" s="7"/>
      <c r="B963" s="43"/>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row>
    <row r="964" spans="1:38" ht="12.75" customHeight="1" x14ac:dyDescent="0.3">
      <c r="A964" s="7"/>
      <c r="B964" s="43"/>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row>
    <row r="965" spans="1:38" ht="12.75" customHeight="1" x14ac:dyDescent="0.3">
      <c r="A965" s="7"/>
      <c r="B965" s="43"/>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row>
    <row r="966" spans="1:38" ht="12.75" customHeight="1" x14ac:dyDescent="0.3">
      <c r="A966" s="7"/>
      <c r="B966" s="43"/>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row>
    <row r="967" spans="1:38" ht="12.75" customHeight="1" x14ac:dyDescent="0.3">
      <c r="A967" s="7"/>
      <c r="B967" s="43"/>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row>
    <row r="968" spans="1:38" ht="12.75" customHeight="1" x14ac:dyDescent="0.3">
      <c r="A968" s="7"/>
      <c r="B968" s="43"/>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row>
    <row r="969" spans="1:38" ht="12.75" customHeight="1" x14ac:dyDescent="0.3">
      <c r="A969" s="7"/>
      <c r="B969" s="43"/>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row>
    <row r="970" spans="1:38" ht="12.75" customHeight="1" x14ac:dyDescent="0.3">
      <c r="A970" s="7"/>
      <c r="B970" s="43"/>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row>
    <row r="971" spans="1:38" ht="12.75" customHeight="1" x14ac:dyDescent="0.3">
      <c r="A971" s="7"/>
      <c r="B971" s="43"/>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row>
    <row r="972" spans="1:38" ht="12.75" customHeight="1" x14ac:dyDescent="0.3">
      <c r="A972" s="7"/>
      <c r="B972" s="43"/>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row>
    <row r="973" spans="1:38" ht="12.75" customHeight="1" x14ac:dyDescent="0.3">
      <c r="A973" s="7"/>
      <c r="B973" s="43"/>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row>
    <row r="974" spans="1:38" ht="12.75" customHeight="1" x14ac:dyDescent="0.3">
      <c r="A974" s="7"/>
      <c r="B974" s="43"/>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row>
    <row r="975" spans="1:38" ht="12.75" customHeight="1" x14ac:dyDescent="0.3">
      <c r="A975" s="7"/>
      <c r="B975" s="43"/>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row>
    <row r="976" spans="1:38" ht="12.75" customHeight="1" x14ac:dyDescent="0.3">
      <c r="A976" s="7"/>
      <c r="B976" s="43"/>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row>
    <row r="977" spans="1:38" ht="12.75" customHeight="1" x14ac:dyDescent="0.3">
      <c r="A977" s="7"/>
      <c r="B977" s="43"/>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row>
    <row r="978" spans="1:38" ht="12.75" customHeight="1" x14ac:dyDescent="0.3">
      <c r="A978" s="7"/>
      <c r="B978" s="43"/>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row>
    <row r="979" spans="1:38" ht="12.75" customHeight="1" x14ac:dyDescent="0.3">
      <c r="A979" s="7"/>
      <c r="B979" s="43"/>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row>
    <row r="980" spans="1:38" ht="12.75" customHeight="1" x14ac:dyDescent="0.3">
      <c r="A980" s="7"/>
      <c r="B980" s="43"/>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row>
    <row r="981" spans="1:38" ht="12.75" customHeight="1" x14ac:dyDescent="0.3">
      <c r="A981" s="7"/>
      <c r="B981" s="43"/>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row>
    <row r="982" spans="1:38" ht="12.75" customHeight="1" x14ac:dyDescent="0.3">
      <c r="A982" s="7"/>
      <c r="B982" s="43"/>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row>
    <row r="983" spans="1:38" ht="12.75" customHeight="1" x14ac:dyDescent="0.3">
      <c r="A983" s="7"/>
      <c r="B983" s="43"/>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row>
    <row r="984" spans="1:38" ht="12.75" customHeight="1" x14ac:dyDescent="0.3">
      <c r="A984" s="7"/>
      <c r="B984" s="43"/>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row>
    <row r="985" spans="1:38" ht="12.75" customHeight="1" x14ac:dyDescent="0.3">
      <c r="A985" s="7"/>
      <c r="B985" s="43"/>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row>
    <row r="986" spans="1:38" ht="12.75" customHeight="1" x14ac:dyDescent="0.3">
      <c r="A986" s="7"/>
      <c r="B986" s="43"/>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row>
    <row r="987" spans="1:38" ht="12.75" customHeight="1" x14ac:dyDescent="0.3">
      <c r="A987" s="7"/>
      <c r="B987" s="43"/>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row>
    <row r="988" spans="1:38" ht="12.75" customHeight="1" x14ac:dyDescent="0.3">
      <c r="A988" s="7"/>
      <c r="B988" s="43"/>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row>
    <row r="989" spans="1:38" ht="12.75" customHeight="1" x14ac:dyDescent="0.3">
      <c r="A989" s="7"/>
      <c r="B989" s="43"/>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row>
    <row r="990" spans="1:38" ht="12.75" customHeight="1" x14ac:dyDescent="0.3">
      <c r="A990" s="7"/>
      <c r="B990" s="43"/>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row>
    <row r="991" spans="1:38" ht="12.75" customHeight="1" x14ac:dyDescent="0.3">
      <c r="A991" s="7"/>
      <c r="B991" s="43"/>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row>
    <row r="992" spans="1:38" ht="12.75" customHeight="1" x14ac:dyDescent="0.3">
      <c r="A992" s="7"/>
      <c r="B992" s="43"/>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row>
    <row r="993" spans="1:38" ht="12.75" customHeight="1" x14ac:dyDescent="0.3">
      <c r="A993" s="7"/>
      <c r="B993" s="43"/>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row>
    <row r="994" spans="1:38" ht="12.75" customHeight="1" x14ac:dyDescent="0.3">
      <c r="A994" s="7"/>
      <c r="B994" s="43"/>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row>
    <row r="995" spans="1:38" ht="12.75" customHeight="1" x14ac:dyDescent="0.3">
      <c r="A995" s="7"/>
      <c r="B995" s="43"/>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row>
    <row r="996" spans="1:38" ht="12.75" customHeight="1" x14ac:dyDescent="0.3">
      <c r="A996" s="7"/>
      <c r="B996" s="43"/>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row>
    <row r="997" spans="1:38" ht="12.75" customHeight="1" x14ac:dyDescent="0.3">
      <c r="A997" s="7"/>
      <c r="B997" s="43"/>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row>
    <row r="998" spans="1:38" ht="12.75" customHeight="1" x14ac:dyDescent="0.3">
      <c r="A998" s="7"/>
      <c r="B998" s="43"/>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row>
    <row r="999" spans="1:38" ht="12.75" customHeight="1" x14ac:dyDescent="0.3">
      <c r="A999" s="7"/>
      <c r="B999" s="43"/>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row>
  </sheetData>
  <mergeCells count="107">
    <mergeCell ref="C109:G109"/>
    <mergeCell ref="L110:M110"/>
    <mergeCell ref="C86:G86"/>
    <mergeCell ref="C87:G87"/>
    <mergeCell ref="C88:G88"/>
    <mergeCell ref="C89:G89"/>
    <mergeCell ref="C90:G90"/>
    <mergeCell ref="C91:G91"/>
    <mergeCell ref="C92:G92"/>
    <mergeCell ref="C93:G93"/>
    <mergeCell ref="C94:G94"/>
    <mergeCell ref="C77:G77"/>
    <mergeCell ref="C78:G78"/>
    <mergeCell ref="C79:G79"/>
    <mergeCell ref="C80:G80"/>
    <mergeCell ref="C81:G81"/>
    <mergeCell ref="C82:G82"/>
    <mergeCell ref="C83:G83"/>
    <mergeCell ref="C84:G84"/>
    <mergeCell ref="C85:G85"/>
    <mergeCell ref="C68:G68"/>
    <mergeCell ref="C69:G69"/>
    <mergeCell ref="C70:G70"/>
    <mergeCell ref="C71:G71"/>
    <mergeCell ref="C72:G72"/>
    <mergeCell ref="C73:G73"/>
    <mergeCell ref="C74:G74"/>
    <mergeCell ref="C75:G75"/>
    <mergeCell ref="C76:G76"/>
    <mergeCell ref="C100:G100"/>
    <mergeCell ref="C101:G101"/>
    <mergeCell ref="C102:G102"/>
    <mergeCell ref="C103:G103"/>
    <mergeCell ref="C104:G104"/>
    <mergeCell ref="C105:G105"/>
    <mergeCell ref="C106:G106"/>
    <mergeCell ref="C107:G107"/>
    <mergeCell ref="C108:G108"/>
    <mergeCell ref="C49:G49"/>
    <mergeCell ref="C50:G50"/>
    <mergeCell ref="C51:G51"/>
    <mergeCell ref="C52:G52"/>
    <mergeCell ref="C95:G95"/>
    <mergeCell ref="C96:G96"/>
    <mergeCell ref="C97:G97"/>
    <mergeCell ref="C98:G98"/>
    <mergeCell ref="C99:G99"/>
    <mergeCell ref="C53:G53"/>
    <mergeCell ref="C54:G54"/>
    <mergeCell ref="C55:G55"/>
    <mergeCell ref="C56:G56"/>
    <mergeCell ref="C57:G57"/>
    <mergeCell ref="C58:G58"/>
    <mergeCell ref="C59:G59"/>
    <mergeCell ref="C60:G60"/>
    <mergeCell ref="C61:G61"/>
    <mergeCell ref="C62:G62"/>
    <mergeCell ref="C63:G63"/>
    <mergeCell ref="C64:G64"/>
    <mergeCell ref="C65:G65"/>
    <mergeCell ref="C66:G66"/>
    <mergeCell ref="C67:G67"/>
    <mergeCell ref="C40:G40"/>
    <mergeCell ref="C41:G41"/>
    <mergeCell ref="C42:G42"/>
    <mergeCell ref="C43:G43"/>
    <mergeCell ref="C44:G44"/>
    <mergeCell ref="C45:G45"/>
    <mergeCell ref="C46:G46"/>
    <mergeCell ref="C47:G47"/>
    <mergeCell ref="C48:G48"/>
    <mergeCell ref="C31:G31"/>
    <mergeCell ref="C32:G32"/>
    <mergeCell ref="C33:G33"/>
    <mergeCell ref="C34:G34"/>
    <mergeCell ref="C35:G35"/>
    <mergeCell ref="C36:G36"/>
    <mergeCell ref="C37:G37"/>
    <mergeCell ref="C38:G38"/>
    <mergeCell ref="C39:G39"/>
    <mergeCell ref="C22:G22"/>
    <mergeCell ref="C23:G23"/>
    <mergeCell ref="C24:G24"/>
    <mergeCell ref="C25:G25"/>
    <mergeCell ref="C26:G26"/>
    <mergeCell ref="C27:G27"/>
    <mergeCell ref="C28:G28"/>
    <mergeCell ref="C29:G29"/>
    <mergeCell ref="C30:G30"/>
    <mergeCell ref="C13:G13"/>
    <mergeCell ref="C14:G14"/>
    <mergeCell ref="C15:G15"/>
    <mergeCell ref="C16:G16"/>
    <mergeCell ref="C17:G17"/>
    <mergeCell ref="C18:G18"/>
    <mergeCell ref="C19:G19"/>
    <mergeCell ref="C20:G20"/>
    <mergeCell ref="C21:G21"/>
    <mergeCell ref="B2:M3"/>
    <mergeCell ref="B4:M4"/>
    <mergeCell ref="B5:M6"/>
    <mergeCell ref="B7:R7"/>
    <mergeCell ref="C8:G8"/>
    <mergeCell ref="C9:G9"/>
    <mergeCell ref="C10:G10"/>
    <mergeCell ref="C11:G11"/>
    <mergeCell ref="C12:G12"/>
  </mergeCells>
  <hyperlinks>
    <hyperlink ref="B1" location="Welcome!A1" display="Welcome" xr:uid="{00000000-0004-0000-0600-000000000000}"/>
    <hyperlink ref="C1" location="Dashboard!A1" display="Dashboard" xr:uid="{00000000-0004-0000-0600-000001000000}"/>
    <hyperlink ref="D1" location="Instructions!A1" display="Instructions" xr:uid="{00000000-0004-0000-0600-000002000000}"/>
    <hyperlink ref="E1" location="Project!A1" display="Project" xr:uid="{00000000-0004-0000-0600-000003000000}"/>
    <hyperlink ref="F1" location="Materials!A1" display="Materials" xr:uid="{00000000-0004-0000-0600-000004000000}"/>
    <hyperlink ref="G1" location="Labour!A1" display="Labour" xr:uid="{00000000-0004-0000-0600-000005000000}"/>
    <hyperlink ref="H1" location="Equipment!A1" display="Equipment" xr:uid="{00000000-0004-0000-0600-000006000000}"/>
    <hyperlink ref="I1" location="Overheads!A1" display="Overheads" xr:uid="{00000000-0004-0000-0600-000007000000}"/>
    <hyperlink ref="J1" location="'Risk &amp; Cont'!A1" display="Risk &amp; Cont" xr:uid="{00000000-0004-0000-0600-000008000000}"/>
    <hyperlink ref="K1" location="Money!A1" display="Money" xr:uid="{00000000-0004-0000-0600-000009000000}"/>
    <hyperlink ref="L1" location="Proposal!A1" display="Proposal" xr:uid="{00000000-0004-0000-0600-00000A000000}"/>
    <hyperlink ref="M1" location="Settings!A1" display="Settings" xr:uid="{00000000-0004-0000-0600-00000B000000}"/>
  </hyperlinks>
  <pageMargins left="0.75" right="0.75" top="1" bottom="1" header="0" footer="0"/>
  <pageSetup orientation="portrait"/>
  <extLst>
    <ext xmlns:x14="http://schemas.microsoft.com/office/spreadsheetml/2009/9/main" uri="{CCE6A557-97BC-4b89-ADB6-D9C93CAAB3DF}">
      <x14:dataValidations xmlns:xm="http://schemas.microsoft.com/office/excel/2006/main" count="2">
        <x14:dataValidation type="list" allowBlank="1" xr:uid="{00000000-0002-0000-0600-000000000000}">
          <x14:formula1>
            <xm:f>Settings!$X$9:$X$44</xm:f>
          </x14:formula1>
          <xm:sqref>C9:C109</xm:sqref>
        </x14:dataValidation>
        <x14:dataValidation type="list" allowBlank="1" showInputMessage="1" prompt="Information - Productivity speed adjusts the estimated labour time, cost, or output rate based on how efficiently the work is expected to be done, this will adjust the productivity factor %._x000a_Fast = quicker, cheaper. Slow = longer, costlier." xr:uid="{00000000-0002-0000-0600-000001000000}">
          <x14:formula1>
            <xm:f>Settings!$Q$9:$Q$44</xm:f>
          </x14:formula1>
          <xm:sqref>K9:K109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1000"/>
  <sheetViews>
    <sheetView topLeftCell="I1" workbookViewId="0">
      <selection activeCell="L1" sqref="L1"/>
    </sheetView>
  </sheetViews>
  <sheetFormatPr defaultColWidth="12.6640625" defaultRowHeight="15" customHeight="1" x14ac:dyDescent="0.25"/>
  <cols>
    <col min="1" max="29" width="13.77734375" customWidth="1"/>
    <col min="30" max="42" width="8.77734375" customWidth="1"/>
  </cols>
  <sheetData>
    <row r="1" spans="1:42"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row>
    <row r="2" spans="1:42" ht="12.75" customHeight="1" x14ac:dyDescent="0.3">
      <c r="B2" s="106"/>
      <c r="C2" s="94"/>
      <c r="D2" s="94"/>
      <c r="E2" s="94"/>
      <c r="F2" s="94"/>
      <c r="G2" s="94"/>
      <c r="H2" s="94"/>
      <c r="I2" s="94"/>
      <c r="J2" s="94"/>
      <c r="K2" s="94"/>
      <c r="L2" s="94"/>
      <c r="M2" s="94"/>
      <c r="N2" s="7"/>
      <c r="O2" s="7"/>
      <c r="P2" s="7"/>
      <c r="Q2" s="7"/>
      <c r="R2" s="7"/>
      <c r="S2" s="7"/>
      <c r="T2" s="7"/>
      <c r="U2" s="7"/>
      <c r="V2" s="7"/>
      <c r="W2" s="7"/>
      <c r="X2" s="7"/>
      <c r="Y2" s="7"/>
      <c r="Z2" s="7"/>
      <c r="AA2" s="7"/>
      <c r="AB2" s="7"/>
      <c r="AC2" s="7"/>
      <c r="AD2" s="7"/>
      <c r="AE2" s="7"/>
      <c r="AF2" s="7"/>
      <c r="AG2" s="7"/>
      <c r="AH2" s="7"/>
      <c r="AI2" s="7"/>
      <c r="AJ2" s="7"/>
      <c r="AK2" s="7"/>
      <c r="AL2" s="7"/>
      <c r="AM2" s="7"/>
      <c r="AN2" s="7"/>
      <c r="AO2" s="7"/>
      <c r="AP2" s="7"/>
    </row>
    <row r="3" spans="1:42" ht="12.75" customHeight="1" x14ac:dyDescent="0.3">
      <c r="B3" s="94"/>
      <c r="C3" s="94"/>
      <c r="D3" s="94"/>
      <c r="E3" s="94"/>
      <c r="F3" s="94"/>
      <c r="G3" s="94"/>
      <c r="H3" s="94"/>
      <c r="I3" s="94"/>
      <c r="J3" s="94"/>
      <c r="K3" s="94"/>
      <c r="L3" s="94"/>
      <c r="M3" s="94"/>
      <c r="N3" s="7"/>
      <c r="O3" s="7"/>
      <c r="P3" s="7"/>
      <c r="Q3" s="7"/>
      <c r="R3" s="7"/>
      <c r="S3" s="7"/>
      <c r="T3" s="7"/>
      <c r="U3" s="7"/>
      <c r="V3" s="7"/>
      <c r="W3" s="7"/>
      <c r="X3" s="7"/>
      <c r="Y3" s="7"/>
      <c r="Z3" s="7"/>
      <c r="AA3" s="7"/>
      <c r="AB3" s="7"/>
      <c r="AC3" s="7"/>
      <c r="AD3" s="7"/>
      <c r="AE3" s="7"/>
      <c r="AF3" s="7"/>
      <c r="AG3" s="7"/>
      <c r="AH3" s="7"/>
      <c r="AI3" s="7"/>
      <c r="AJ3" s="7"/>
      <c r="AK3" s="7"/>
      <c r="AL3" s="7"/>
      <c r="AM3" s="7"/>
      <c r="AN3" s="7"/>
      <c r="AO3" s="7"/>
      <c r="AP3" s="7"/>
    </row>
    <row r="4" spans="1:42" ht="27.75" customHeight="1" x14ac:dyDescent="0.3">
      <c r="B4" s="107" t="s">
        <v>187</v>
      </c>
      <c r="C4" s="108"/>
      <c r="D4" s="108"/>
      <c r="E4" s="108"/>
      <c r="F4" s="108"/>
      <c r="G4" s="108"/>
      <c r="H4" s="108"/>
      <c r="I4" s="108"/>
      <c r="J4" s="108"/>
      <c r="K4" s="108"/>
      <c r="L4" s="108"/>
      <c r="M4" s="109"/>
      <c r="N4" s="138" t="s">
        <v>188</v>
      </c>
      <c r="O4" s="108"/>
      <c r="P4" s="108"/>
      <c r="Q4" s="108"/>
      <c r="R4" s="109"/>
      <c r="S4" s="7"/>
      <c r="T4" s="7"/>
      <c r="U4" s="7"/>
      <c r="V4" s="7"/>
      <c r="W4" s="7"/>
      <c r="X4" s="7"/>
      <c r="Y4" s="7"/>
      <c r="Z4" s="7"/>
      <c r="AA4" s="7"/>
      <c r="AB4" s="7"/>
      <c r="AC4" s="7"/>
      <c r="AD4" s="7"/>
      <c r="AE4" s="7"/>
      <c r="AF4" s="7"/>
      <c r="AG4" s="7"/>
      <c r="AH4" s="7"/>
      <c r="AI4" s="7"/>
      <c r="AJ4" s="7"/>
      <c r="AK4" s="7"/>
      <c r="AL4" s="7"/>
      <c r="AM4" s="7"/>
      <c r="AN4" s="7"/>
      <c r="AO4" s="7"/>
      <c r="AP4" s="7"/>
    </row>
    <row r="5" spans="1:42" ht="12.75" customHeight="1" x14ac:dyDescent="0.3">
      <c r="B5" s="106"/>
      <c r="C5" s="94"/>
      <c r="D5" s="94"/>
      <c r="E5" s="94"/>
      <c r="F5" s="94"/>
      <c r="G5" s="94"/>
      <c r="H5" s="94"/>
      <c r="I5" s="94"/>
      <c r="J5" s="94"/>
      <c r="K5" s="94"/>
      <c r="L5" s="94"/>
      <c r="M5" s="94"/>
      <c r="N5" s="7"/>
      <c r="O5" s="7"/>
      <c r="P5" s="7"/>
      <c r="Q5" s="7"/>
      <c r="R5" s="7"/>
      <c r="S5" s="7"/>
      <c r="T5" s="7"/>
      <c r="U5" s="7"/>
      <c r="V5" s="7"/>
      <c r="W5" s="7"/>
      <c r="X5" s="7"/>
      <c r="Y5" s="7"/>
      <c r="Z5" s="7"/>
      <c r="AA5" s="7"/>
      <c r="AB5" s="7"/>
      <c r="AC5" s="7"/>
      <c r="AD5" s="7"/>
      <c r="AE5" s="7"/>
      <c r="AF5" s="7"/>
      <c r="AG5" s="7"/>
      <c r="AH5" s="7"/>
      <c r="AI5" s="7"/>
      <c r="AJ5" s="7"/>
      <c r="AK5" s="7"/>
      <c r="AL5" s="7"/>
      <c r="AM5" s="7"/>
      <c r="AN5" s="7"/>
      <c r="AO5" s="7"/>
      <c r="AP5" s="7"/>
    </row>
    <row r="6" spans="1:42" ht="12.75" customHeight="1" x14ac:dyDescent="0.3">
      <c r="B6" s="94"/>
      <c r="C6" s="94"/>
      <c r="D6" s="94"/>
      <c r="E6" s="94"/>
      <c r="F6" s="94"/>
      <c r="G6" s="94"/>
      <c r="H6" s="94"/>
      <c r="I6" s="94"/>
      <c r="J6" s="94"/>
      <c r="K6" s="94"/>
      <c r="L6" s="94"/>
      <c r="M6" s="94"/>
      <c r="N6" s="7"/>
      <c r="O6" s="7"/>
      <c r="P6" s="7"/>
      <c r="Q6" s="7"/>
      <c r="R6" s="7"/>
      <c r="S6" s="7"/>
      <c r="T6" s="7"/>
      <c r="U6" s="7"/>
      <c r="V6" s="7"/>
      <c r="W6" s="7"/>
      <c r="X6" s="7"/>
      <c r="Y6" s="7"/>
      <c r="Z6" s="7"/>
      <c r="AA6" s="7"/>
      <c r="AB6" s="7"/>
      <c r="AC6" s="7"/>
      <c r="AD6" s="7"/>
      <c r="AE6" s="7"/>
      <c r="AF6" s="7"/>
      <c r="AG6" s="7"/>
      <c r="AH6" s="7"/>
      <c r="AI6" s="7"/>
      <c r="AJ6" s="7"/>
      <c r="AK6" s="7"/>
      <c r="AL6" s="7"/>
      <c r="AM6" s="7"/>
      <c r="AN6" s="7"/>
      <c r="AO6" s="7"/>
      <c r="AP6" s="7"/>
    </row>
    <row r="7" spans="1:42" ht="12.75" customHeight="1" x14ac:dyDescent="0.3">
      <c r="A7" s="7"/>
      <c r="B7" s="132" t="s">
        <v>189</v>
      </c>
      <c r="C7" s="112"/>
      <c r="D7" s="112"/>
      <c r="E7" s="112"/>
      <c r="F7" s="112"/>
      <c r="G7" s="112"/>
      <c r="H7" s="112"/>
      <c r="I7" s="112"/>
      <c r="J7" s="112"/>
      <c r="K7" s="112"/>
      <c r="L7" s="112"/>
      <c r="M7" s="113"/>
      <c r="N7" s="44"/>
      <c r="O7" s="139" t="s">
        <v>190</v>
      </c>
      <c r="P7" s="108"/>
      <c r="Q7" s="109"/>
      <c r="R7" s="46" t="s">
        <v>7</v>
      </c>
      <c r="S7" s="132" t="s">
        <v>191</v>
      </c>
      <c r="T7" s="112"/>
      <c r="U7" s="113"/>
      <c r="V7" s="46" t="s">
        <v>192</v>
      </c>
      <c r="W7" s="7"/>
      <c r="X7" s="7"/>
      <c r="Y7" s="7"/>
      <c r="Z7" s="7"/>
      <c r="AA7" s="7"/>
      <c r="AB7" s="7"/>
      <c r="AC7" s="7"/>
      <c r="AD7" s="7"/>
      <c r="AE7" s="7"/>
      <c r="AF7" s="7"/>
      <c r="AG7" s="7"/>
      <c r="AH7" s="7"/>
      <c r="AI7" s="7"/>
      <c r="AJ7" s="7"/>
      <c r="AK7" s="7"/>
      <c r="AL7" s="7"/>
      <c r="AM7" s="7"/>
      <c r="AN7" s="7"/>
      <c r="AO7" s="7"/>
      <c r="AP7" s="7"/>
    </row>
    <row r="8" spans="1:42" ht="27.75" customHeight="1" x14ac:dyDescent="0.3">
      <c r="A8" s="7"/>
      <c r="B8" s="18">
        <v>0</v>
      </c>
      <c r="C8" s="140" t="s">
        <v>193</v>
      </c>
      <c r="D8" s="112"/>
      <c r="E8" s="112"/>
      <c r="F8" s="112"/>
      <c r="G8" s="112"/>
      <c r="H8" s="112"/>
      <c r="I8" s="113"/>
      <c r="J8" s="18" t="s">
        <v>194</v>
      </c>
      <c r="K8" s="18" t="s">
        <v>195</v>
      </c>
      <c r="L8" s="18" t="s">
        <v>196</v>
      </c>
      <c r="M8" s="18" t="s">
        <v>197</v>
      </c>
      <c r="N8" s="47"/>
      <c r="O8" s="18" t="s">
        <v>198</v>
      </c>
      <c r="P8" s="18" t="s">
        <v>199</v>
      </c>
      <c r="Q8" s="18" t="s">
        <v>200</v>
      </c>
      <c r="R8" s="18" t="s">
        <v>201</v>
      </c>
      <c r="S8" s="18" t="s">
        <v>4</v>
      </c>
      <c r="T8" s="18" t="s">
        <v>5</v>
      </c>
      <c r="U8" s="18" t="s">
        <v>6</v>
      </c>
      <c r="V8" s="18" t="s">
        <v>202</v>
      </c>
      <c r="W8" s="7"/>
      <c r="X8" s="7"/>
      <c r="Y8" s="7"/>
      <c r="Z8" s="7"/>
      <c r="AA8" s="7"/>
      <c r="AB8" s="7"/>
      <c r="AC8" s="7"/>
      <c r="AD8" s="7"/>
      <c r="AE8" s="7"/>
      <c r="AF8" s="7"/>
      <c r="AG8" s="7"/>
      <c r="AH8" s="7"/>
      <c r="AI8" s="7"/>
      <c r="AJ8" s="7"/>
      <c r="AK8" s="7"/>
      <c r="AL8" s="7"/>
      <c r="AM8" s="7"/>
      <c r="AN8" s="7"/>
      <c r="AO8" s="7"/>
      <c r="AP8" s="7"/>
    </row>
    <row r="9" spans="1:42" ht="12.75" customHeight="1" x14ac:dyDescent="0.3">
      <c r="A9" s="7"/>
      <c r="B9" s="33">
        <f t="shared" ref="B9:B108" si="0">B8+1</f>
        <v>1</v>
      </c>
      <c r="C9" s="141" t="s">
        <v>203</v>
      </c>
      <c r="D9" s="108"/>
      <c r="E9" s="108"/>
      <c r="F9" s="108"/>
      <c r="G9" s="108"/>
      <c r="H9" s="108"/>
      <c r="I9" s="109"/>
      <c r="J9" s="37">
        <v>36000</v>
      </c>
      <c r="K9" s="48">
        <f t="shared" ref="K9:K108" si="1">IF(C9="","",ROUND(J9/$O$9,2))</f>
        <v>782.61</v>
      </c>
      <c r="L9" s="48">
        <f t="shared" ref="L9:L108" si="2">IF(C9="","",ROUND(K9/$P$9,2))</f>
        <v>156.52000000000001</v>
      </c>
      <c r="M9" s="48">
        <f t="shared" ref="M9:M108" si="3">IF(C9="","",ROUND(L9/$Q$9,2))</f>
        <v>19.57</v>
      </c>
      <c r="N9" s="7"/>
      <c r="O9" s="35">
        <v>46</v>
      </c>
      <c r="P9" s="35">
        <v>5</v>
      </c>
      <c r="Q9" s="35">
        <v>8</v>
      </c>
      <c r="R9" s="35">
        <v>1</v>
      </c>
      <c r="S9" s="35">
        <v>0</v>
      </c>
      <c r="T9" s="35">
        <v>0</v>
      </c>
      <c r="U9" s="35">
        <v>0</v>
      </c>
      <c r="V9" s="35">
        <v>35</v>
      </c>
      <c r="W9" s="7"/>
      <c r="X9" s="7"/>
      <c r="Y9" s="7"/>
      <c r="Z9" s="7"/>
      <c r="AA9" s="7"/>
      <c r="AB9" s="7"/>
      <c r="AC9" s="7"/>
      <c r="AD9" s="7"/>
      <c r="AE9" s="7"/>
      <c r="AF9" s="7"/>
      <c r="AG9" s="7"/>
      <c r="AH9" s="7"/>
      <c r="AI9" s="7"/>
      <c r="AJ9" s="7"/>
      <c r="AK9" s="7"/>
      <c r="AL9" s="7"/>
      <c r="AM9" s="7"/>
      <c r="AN9" s="7"/>
      <c r="AO9" s="7"/>
      <c r="AP9" s="7"/>
    </row>
    <row r="10" spans="1:42" ht="12.75" customHeight="1" x14ac:dyDescent="0.3">
      <c r="A10" s="7"/>
      <c r="B10" s="33">
        <f t="shared" si="0"/>
        <v>2</v>
      </c>
      <c r="C10" s="141" t="s">
        <v>204</v>
      </c>
      <c r="D10" s="108"/>
      <c r="E10" s="108"/>
      <c r="F10" s="108"/>
      <c r="G10" s="108"/>
      <c r="H10" s="108"/>
      <c r="I10" s="109"/>
      <c r="J10" s="37">
        <v>1785.2</v>
      </c>
      <c r="K10" s="48">
        <f t="shared" si="1"/>
        <v>38.81</v>
      </c>
      <c r="L10" s="48">
        <f t="shared" si="2"/>
        <v>7.76</v>
      </c>
      <c r="M10" s="48">
        <f t="shared" si="3"/>
        <v>0.97</v>
      </c>
      <c r="N10" s="7"/>
      <c r="O10" s="7"/>
      <c r="P10" s="7"/>
      <c r="Q10" s="7"/>
      <c r="R10" s="7"/>
      <c r="S10" s="142" t="str">
        <f>IF(SUM(S9:U9)=0,"Overheads will be shown in proposal",IF(SUM(S9:U9)&lt;100,"Total is too low please adjust",IF(SUM(S9:U9)&gt;100,"Total is too high please adjust","100% of overheads allocated")))</f>
        <v>Overheads will be shown in proposal</v>
      </c>
      <c r="T10" s="108"/>
      <c r="U10" s="109"/>
      <c r="V10" s="7"/>
      <c r="W10" s="7"/>
      <c r="X10" s="7"/>
      <c r="Y10" s="7"/>
      <c r="Z10" s="7"/>
      <c r="AA10" s="7"/>
      <c r="AB10" s="7"/>
      <c r="AC10" s="7"/>
      <c r="AD10" s="7"/>
      <c r="AE10" s="7"/>
      <c r="AF10" s="7"/>
      <c r="AG10" s="7"/>
      <c r="AH10" s="7"/>
      <c r="AI10" s="7"/>
      <c r="AJ10" s="7"/>
      <c r="AK10" s="7"/>
      <c r="AL10" s="7"/>
      <c r="AM10" s="7"/>
      <c r="AN10" s="7"/>
      <c r="AO10" s="7"/>
      <c r="AP10" s="7"/>
    </row>
    <row r="11" spans="1:42" ht="12.75" customHeight="1" x14ac:dyDescent="0.3">
      <c r="A11" s="7"/>
      <c r="B11" s="33">
        <f t="shared" si="0"/>
        <v>3</v>
      </c>
      <c r="C11" s="141" t="s">
        <v>205</v>
      </c>
      <c r="D11" s="108"/>
      <c r="E11" s="108"/>
      <c r="F11" s="108"/>
      <c r="G11" s="108"/>
      <c r="H11" s="108"/>
      <c r="I11" s="109"/>
      <c r="J11" s="37">
        <v>2315.14</v>
      </c>
      <c r="K11" s="48">
        <f t="shared" si="1"/>
        <v>50.33</v>
      </c>
      <c r="L11" s="48">
        <f t="shared" si="2"/>
        <v>10.07</v>
      </c>
      <c r="M11" s="48">
        <f t="shared" si="3"/>
        <v>1.26</v>
      </c>
      <c r="N11" s="7"/>
      <c r="O11" s="139" t="s">
        <v>206</v>
      </c>
      <c r="P11" s="108"/>
      <c r="Q11" s="109"/>
      <c r="R11" s="7"/>
      <c r="S11" s="143" t="s">
        <v>207</v>
      </c>
      <c r="T11" s="91"/>
      <c r="U11" s="92"/>
      <c r="V11" s="7"/>
      <c r="W11" s="7"/>
      <c r="X11" s="7"/>
      <c r="Y11" s="7"/>
      <c r="Z11" s="7"/>
      <c r="AA11" s="7"/>
      <c r="AB11" s="7"/>
      <c r="AC11" s="7"/>
      <c r="AD11" s="7"/>
      <c r="AE11" s="7"/>
      <c r="AF11" s="7"/>
      <c r="AG11" s="7"/>
      <c r="AH11" s="7"/>
      <c r="AI11" s="7"/>
      <c r="AJ11" s="7"/>
      <c r="AK11" s="7"/>
      <c r="AL11" s="7"/>
      <c r="AM11" s="7"/>
      <c r="AN11" s="7"/>
      <c r="AO11" s="7"/>
      <c r="AP11" s="7"/>
    </row>
    <row r="12" spans="1:42" ht="12.75" customHeight="1" x14ac:dyDescent="0.3">
      <c r="A12" s="7"/>
      <c r="B12" s="33">
        <f t="shared" si="0"/>
        <v>4</v>
      </c>
      <c r="C12" s="141" t="s">
        <v>208</v>
      </c>
      <c r="D12" s="108"/>
      <c r="E12" s="108"/>
      <c r="F12" s="108"/>
      <c r="G12" s="108"/>
      <c r="H12" s="108"/>
      <c r="I12" s="109"/>
      <c r="J12" s="37">
        <v>48300.6</v>
      </c>
      <c r="K12" s="48">
        <f t="shared" si="1"/>
        <v>1050.01</v>
      </c>
      <c r="L12" s="48">
        <f t="shared" si="2"/>
        <v>210</v>
      </c>
      <c r="M12" s="48">
        <f t="shared" si="3"/>
        <v>26.25</v>
      </c>
      <c r="N12" s="7"/>
      <c r="O12" s="18" t="s">
        <v>4</v>
      </c>
      <c r="P12" s="18" t="s">
        <v>5</v>
      </c>
      <c r="Q12" s="18" t="s">
        <v>6</v>
      </c>
      <c r="R12" s="7"/>
      <c r="S12" s="93"/>
      <c r="T12" s="94"/>
      <c r="U12" s="95"/>
      <c r="V12" s="7"/>
      <c r="W12" s="7"/>
      <c r="X12" s="7"/>
      <c r="Y12" s="7"/>
      <c r="Z12" s="7"/>
      <c r="AA12" s="7"/>
      <c r="AB12" s="7"/>
      <c r="AC12" s="7"/>
      <c r="AD12" s="7"/>
      <c r="AE12" s="7"/>
      <c r="AF12" s="7"/>
      <c r="AG12" s="7"/>
      <c r="AH12" s="7"/>
      <c r="AI12" s="7"/>
      <c r="AJ12" s="7"/>
      <c r="AK12" s="7"/>
      <c r="AL12" s="7"/>
      <c r="AM12" s="7"/>
      <c r="AN12" s="7"/>
      <c r="AO12" s="7"/>
      <c r="AP12" s="7"/>
    </row>
    <row r="13" spans="1:42" ht="12.75" customHeight="1" x14ac:dyDescent="0.3">
      <c r="A13" s="7"/>
      <c r="B13" s="33">
        <f t="shared" si="0"/>
        <v>5</v>
      </c>
      <c r="C13" s="141" t="s">
        <v>209</v>
      </c>
      <c r="D13" s="108"/>
      <c r="E13" s="108"/>
      <c r="F13" s="108"/>
      <c r="G13" s="108"/>
      <c r="H13" s="108"/>
      <c r="I13" s="109"/>
      <c r="J13" s="37"/>
      <c r="K13" s="48">
        <f t="shared" si="1"/>
        <v>0</v>
      </c>
      <c r="L13" s="48">
        <f t="shared" si="2"/>
        <v>0</v>
      </c>
      <c r="M13" s="48">
        <f t="shared" si="3"/>
        <v>0</v>
      </c>
      <c r="N13" s="7"/>
      <c r="O13" s="49" t="str">
        <f>IF(SUM(S9:U9)=0,"0",ROUND(((((L109/R9)/100*(S9))*Project!$D$25)),2))</f>
        <v>0</v>
      </c>
      <c r="P13" s="49" t="str">
        <f>IF(SUM(S9:U9)=0,"0",ROUND(((((L109/R9)/100*(T9))*Project!$D$25)),2))</f>
        <v>0</v>
      </c>
      <c r="Q13" s="50" t="str">
        <f>IF(SUM(S9:U9)=0,"0",ROUND(((((L109/R9)/100*(U9))*Project!$D$25)),2))</f>
        <v>0</v>
      </c>
      <c r="R13" s="7"/>
      <c r="S13" s="96"/>
      <c r="T13" s="97"/>
      <c r="U13" s="98"/>
      <c r="V13" s="7"/>
      <c r="W13" s="7"/>
      <c r="X13" s="7"/>
      <c r="Y13" s="7"/>
      <c r="Z13" s="7"/>
      <c r="AA13" s="7"/>
      <c r="AB13" s="7"/>
      <c r="AC13" s="7"/>
      <c r="AD13" s="7"/>
      <c r="AE13" s="7"/>
      <c r="AF13" s="7"/>
      <c r="AG13" s="7"/>
      <c r="AH13" s="7"/>
      <c r="AI13" s="7"/>
      <c r="AJ13" s="7"/>
      <c r="AK13" s="7"/>
      <c r="AL13" s="7"/>
      <c r="AM13" s="7"/>
      <c r="AN13" s="7"/>
      <c r="AO13" s="7"/>
      <c r="AP13" s="7"/>
    </row>
    <row r="14" spans="1:42" ht="12.75" customHeight="1" x14ac:dyDescent="0.3">
      <c r="A14" s="7"/>
      <c r="B14" s="33">
        <f t="shared" si="0"/>
        <v>6</v>
      </c>
      <c r="C14" s="141"/>
      <c r="D14" s="108"/>
      <c r="E14" s="108"/>
      <c r="F14" s="108"/>
      <c r="G14" s="108"/>
      <c r="H14" s="108"/>
      <c r="I14" s="109"/>
      <c r="J14" s="37"/>
      <c r="K14" s="48" t="str">
        <f t="shared" si="1"/>
        <v/>
      </c>
      <c r="L14" s="48" t="str">
        <f t="shared" si="2"/>
        <v/>
      </c>
      <c r="M14" s="48" t="str">
        <f t="shared" si="3"/>
        <v/>
      </c>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row>
    <row r="15" spans="1:42" ht="12.75" customHeight="1" x14ac:dyDescent="0.3">
      <c r="A15" s="7"/>
      <c r="B15" s="33">
        <f t="shared" si="0"/>
        <v>7</v>
      </c>
      <c r="C15" s="141"/>
      <c r="D15" s="108"/>
      <c r="E15" s="108"/>
      <c r="F15" s="108"/>
      <c r="G15" s="108"/>
      <c r="H15" s="108"/>
      <c r="I15" s="109"/>
      <c r="J15" s="37"/>
      <c r="K15" s="48" t="str">
        <f t="shared" si="1"/>
        <v/>
      </c>
      <c r="L15" s="48" t="str">
        <f t="shared" si="2"/>
        <v/>
      </c>
      <c r="M15" s="48" t="str">
        <f t="shared" si="3"/>
        <v/>
      </c>
      <c r="N15" s="7"/>
      <c r="O15" s="139" t="s">
        <v>210</v>
      </c>
      <c r="P15" s="108"/>
      <c r="Q15" s="109"/>
      <c r="R15" s="44"/>
      <c r="S15" s="45" t="s">
        <v>211</v>
      </c>
      <c r="T15" s="44"/>
      <c r="U15" s="44"/>
      <c r="V15" s="44"/>
      <c r="W15" s="7"/>
      <c r="X15" s="7"/>
      <c r="Y15" s="7"/>
      <c r="Z15" s="7"/>
      <c r="AA15" s="7"/>
      <c r="AB15" s="7"/>
      <c r="AC15" s="7"/>
      <c r="AD15" s="7"/>
      <c r="AE15" s="7"/>
      <c r="AF15" s="7"/>
      <c r="AG15" s="7"/>
      <c r="AH15" s="7"/>
      <c r="AI15" s="7"/>
      <c r="AJ15" s="7"/>
      <c r="AK15" s="7"/>
      <c r="AL15" s="7"/>
      <c r="AM15" s="7"/>
      <c r="AN15" s="7"/>
      <c r="AO15" s="7"/>
      <c r="AP15" s="7"/>
    </row>
    <row r="16" spans="1:42" ht="12.75" customHeight="1" x14ac:dyDescent="0.3">
      <c r="A16" s="7"/>
      <c r="B16" s="33">
        <f t="shared" si="0"/>
        <v>8</v>
      </c>
      <c r="C16" s="141"/>
      <c r="D16" s="108"/>
      <c r="E16" s="108"/>
      <c r="F16" s="108"/>
      <c r="G16" s="108"/>
      <c r="H16" s="108"/>
      <c r="I16" s="109"/>
      <c r="J16" s="37"/>
      <c r="K16" s="48" t="str">
        <f t="shared" si="1"/>
        <v/>
      </c>
      <c r="L16" s="48" t="str">
        <f t="shared" si="2"/>
        <v/>
      </c>
      <c r="M16" s="48" t="str">
        <f t="shared" si="3"/>
        <v/>
      </c>
      <c r="N16" s="7"/>
      <c r="O16" s="18" t="s">
        <v>4</v>
      </c>
      <c r="P16" s="18" t="s">
        <v>5</v>
      </c>
      <c r="Q16" s="18" t="s">
        <v>6</v>
      </c>
      <c r="R16" s="47"/>
      <c r="S16" s="51" t="s">
        <v>53</v>
      </c>
      <c r="T16" s="47"/>
      <c r="U16" s="47"/>
      <c r="V16" s="47"/>
      <c r="W16" s="7"/>
      <c r="X16" s="7"/>
      <c r="Y16" s="7"/>
      <c r="Z16" s="7"/>
      <c r="AA16" s="7"/>
      <c r="AB16" s="7"/>
      <c r="AC16" s="7"/>
      <c r="AD16" s="7"/>
      <c r="AE16" s="7"/>
      <c r="AF16" s="7"/>
      <c r="AG16" s="7"/>
      <c r="AH16" s="7"/>
      <c r="AI16" s="7"/>
      <c r="AJ16" s="7"/>
      <c r="AK16" s="7"/>
      <c r="AL16" s="7"/>
      <c r="AM16" s="7"/>
      <c r="AN16" s="7"/>
      <c r="AO16" s="7"/>
      <c r="AP16" s="7"/>
    </row>
    <row r="17" spans="1:42" ht="12.75" customHeight="1" x14ac:dyDescent="0.3">
      <c r="A17" s="7"/>
      <c r="B17" s="33">
        <f t="shared" si="0"/>
        <v>9</v>
      </c>
      <c r="C17" s="141"/>
      <c r="D17" s="108"/>
      <c r="E17" s="108"/>
      <c r="F17" s="108"/>
      <c r="G17" s="108"/>
      <c r="H17" s="108"/>
      <c r="I17" s="109"/>
      <c r="J17" s="37"/>
      <c r="K17" s="48" t="str">
        <f t="shared" si="1"/>
        <v/>
      </c>
      <c r="L17" s="48" t="str">
        <f t="shared" si="2"/>
        <v/>
      </c>
      <c r="M17" s="48" t="str">
        <f t="shared" si="3"/>
        <v/>
      </c>
      <c r="N17" s="7"/>
      <c r="O17" s="49" t="str">
        <f>IF(SUM(S9:U9)=0,"0",ROUND(((((L109/R9)/100*(S9))*Project!$D$25)/100*V9)+((((L109/R9)/100*(S9))*Project!$D$25)),2))</f>
        <v>0</v>
      </c>
      <c r="P17" s="49" t="str">
        <f>IF(SUM(S9:U9)=0,"0",ROUND(((((L109/R9)/100*(T9))*Project!$D$25)/100*V9)+((((L109/R9)/100*(T9))*Project!$D$25)),2))</f>
        <v>0</v>
      </c>
      <c r="Q17" s="50" t="str">
        <f>IF(SUM(S9:U9)=0,"0",ROUND(((((L109/R9)/100*(U9))*Project!$D$25)/100*V9)+((((L109/R9)/100*(U9))*Project!$D$25)),2))</f>
        <v>0</v>
      </c>
      <c r="R17" s="43"/>
      <c r="S17" s="50">
        <f>IF(SUM(S9:U9)&gt;0,"0",ROUND(((((L109/R9))*Project!$D$25)/100*V9)+((((L109/R9))*Project!$D$25)),2))</f>
        <v>7783.09</v>
      </c>
      <c r="T17" s="43"/>
      <c r="U17" s="43"/>
      <c r="V17" s="43"/>
      <c r="W17" s="7"/>
      <c r="X17" s="7"/>
      <c r="Y17" s="7"/>
      <c r="Z17" s="7"/>
      <c r="AA17" s="7"/>
      <c r="AB17" s="7"/>
      <c r="AC17" s="7"/>
      <c r="AD17" s="7"/>
      <c r="AE17" s="7"/>
      <c r="AF17" s="7"/>
      <c r="AG17" s="7"/>
      <c r="AH17" s="7"/>
      <c r="AI17" s="7"/>
      <c r="AJ17" s="7"/>
      <c r="AK17" s="7"/>
      <c r="AL17" s="7"/>
      <c r="AM17" s="7"/>
      <c r="AN17" s="7"/>
      <c r="AO17" s="7"/>
      <c r="AP17" s="7"/>
    </row>
    <row r="18" spans="1:42" ht="12.75" customHeight="1" x14ac:dyDescent="0.3">
      <c r="A18" s="7"/>
      <c r="B18" s="33">
        <f t="shared" si="0"/>
        <v>10</v>
      </c>
      <c r="C18" s="141"/>
      <c r="D18" s="108"/>
      <c r="E18" s="108"/>
      <c r="F18" s="108"/>
      <c r="G18" s="108"/>
      <c r="H18" s="108"/>
      <c r="I18" s="109"/>
      <c r="J18" s="37"/>
      <c r="K18" s="48" t="str">
        <f t="shared" si="1"/>
        <v/>
      </c>
      <c r="L18" s="48" t="str">
        <f t="shared" si="2"/>
        <v/>
      </c>
      <c r="M18" s="48" t="str">
        <f t="shared" si="3"/>
        <v/>
      </c>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row>
    <row r="19" spans="1:42" ht="12.75" customHeight="1" x14ac:dyDescent="0.3">
      <c r="A19" s="7"/>
      <c r="B19" s="33">
        <f t="shared" si="0"/>
        <v>11</v>
      </c>
      <c r="C19" s="141"/>
      <c r="D19" s="108"/>
      <c r="E19" s="108"/>
      <c r="F19" s="108"/>
      <c r="G19" s="108"/>
      <c r="H19" s="108"/>
      <c r="I19" s="109"/>
      <c r="J19" s="37"/>
      <c r="K19" s="48" t="str">
        <f t="shared" si="1"/>
        <v/>
      </c>
      <c r="L19" s="48" t="str">
        <f t="shared" si="2"/>
        <v/>
      </c>
      <c r="M19" s="48" t="str">
        <f t="shared" si="3"/>
        <v/>
      </c>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row>
    <row r="20" spans="1:42" ht="12.75" customHeight="1" x14ac:dyDescent="0.3">
      <c r="A20" s="7"/>
      <c r="B20" s="33">
        <f t="shared" si="0"/>
        <v>12</v>
      </c>
      <c r="C20" s="141"/>
      <c r="D20" s="108"/>
      <c r="E20" s="108"/>
      <c r="F20" s="108"/>
      <c r="G20" s="108"/>
      <c r="H20" s="108"/>
      <c r="I20" s="109"/>
      <c r="J20" s="37"/>
      <c r="K20" s="48" t="str">
        <f t="shared" si="1"/>
        <v/>
      </c>
      <c r="L20" s="48" t="str">
        <f t="shared" si="2"/>
        <v/>
      </c>
      <c r="M20" s="48" t="str">
        <f t="shared" si="3"/>
        <v/>
      </c>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row>
    <row r="21" spans="1:42" ht="12.75" customHeight="1" x14ac:dyDescent="0.3">
      <c r="A21" s="7"/>
      <c r="B21" s="33">
        <f t="shared" si="0"/>
        <v>13</v>
      </c>
      <c r="C21" s="141"/>
      <c r="D21" s="108"/>
      <c r="E21" s="108"/>
      <c r="F21" s="108"/>
      <c r="G21" s="108"/>
      <c r="H21" s="108"/>
      <c r="I21" s="109"/>
      <c r="J21" s="37"/>
      <c r="K21" s="48" t="str">
        <f t="shared" si="1"/>
        <v/>
      </c>
      <c r="L21" s="48" t="str">
        <f t="shared" si="2"/>
        <v/>
      </c>
      <c r="M21" s="48" t="str">
        <f t="shared" si="3"/>
        <v/>
      </c>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row>
    <row r="22" spans="1:42" ht="12.75" customHeight="1" x14ac:dyDescent="0.3">
      <c r="A22" s="7"/>
      <c r="B22" s="33">
        <f t="shared" si="0"/>
        <v>14</v>
      </c>
      <c r="C22" s="141"/>
      <c r="D22" s="108"/>
      <c r="E22" s="108"/>
      <c r="F22" s="108"/>
      <c r="G22" s="108"/>
      <c r="H22" s="108"/>
      <c r="I22" s="109"/>
      <c r="J22" s="37"/>
      <c r="K22" s="48" t="str">
        <f t="shared" si="1"/>
        <v/>
      </c>
      <c r="L22" s="48" t="str">
        <f t="shared" si="2"/>
        <v/>
      </c>
      <c r="M22" s="48" t="str">
        <f t="shared" si="3"/>
        <v/>
      </c>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row>
    <row r="23" spans="1:42" ht="12.75" customHeight="1" x14ac:dyDescent="0.3">
      <c r="A23" s="7"/>
      <c r="B23" s="33">
        <f t="shared" si="0"/>
        <v>15</v>
      </c>
      <c r="C23" s="141"/>
      <c r="D23" s="108"/>
      <c r="E23" s="108"/>
      <c r="F23" s="108"/>
      <c r="G23" s="108"/>
      <c r="H23" s="108"/>
      <c r="I23" s="109"/>
      <c r="J23" s="37"/>
      <c r="K23" s="48" t="str">
        <f t="shared" si="1"/>
        <v/>
      </c>
      <c r="L23" s="48" t="str">
        <f t="shared" si="2"/>
        <v/>
      </c>
      <c r="M23" s="48" t="str">
        <f t="shared" si="3"/>
        <v/>
      </c>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row>
    <row r="24" spans="1:42" ht="12.75" customHeight="1" x14ac:dyDescent="0.3">
      <c r="A24" s="7"/>
      <c r="B24" s="33">
        <f t="shared" si="0"/>
        <v>16</v>
      </c>
      <c r="C24" s="141"/>
      <c r="D24" s="108"/>
      <c r="E24" s="108"/>
      <c r="F24" s="108"/>
      <c r="G24" s="108"/>
      <c r="H24" s="108"/>
      <c r="I24" s="109"/>
      <c r="J24" s="37"/>
      <c r="K24" s="48" t="str">
        <f t="shared" si="1"/>
        <v/>
      </c>
      <c r="L24" s="48" t="str">
        <f t="shared" si="2"/>
        <v/>
      </c>
      <c r="M24" s="48" t="str">
        <f t="shared" si="3"/>
        <v/>
      </c>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row>
    <row r="25" spans="1:42" ht="12.75" customHeight="1" x14ac:dyDescent="0.3">
      <c r="A25" s="7"/>
      <c r="B25" s="33">
        <f t="shared" si="0"/>
        <v>17</v>
      </c>
      <c r="C25" s="141"/>
      <c r="D25" s="108"/>
      <c r="E25" s="108"/>
      <c r="F25" s="108"/>
      <c r="G25" s="108"/>
      <c r="H25" s="108"/>
      <c r="I25" s="109"/>
      <c r="J25" s="37"/>
      <c r="K25" s="48" t="str">
        <f t="shared" si="1"/>
        <v/>
      </c>
      <c r="L25" s="48" t="str">
        <f t="shared" si="2"/>
        <v/>
      </c>
      <c r="M25" s="48" t="str">
        <f t="shared" si="3"/>
        <v/>
      </c>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row>
    <row r="26" spans="1:42" ht="12.75" customHeight="1" x14ac:dyDescent="0.3">
      <c r="A26" s="7"/>
      <c r="B26" s="33">
        <f t="shared" si="0"/>
        <v>18</v>
      </c>
      <c r="C26" s="141"/>
      <c r="D26" s="108"/>
      <c r="E26" s="108"/>
      <c r="F26" s="108"/>
      <c r="G26" s="108"/>
      <c r="H26" s="108"/>
      <c r="I26" s="109"/>
      <c r="J26" s="37"/>
      <c r="K26" s="48" t="str">
        <f t="shared" si="1"/>
        <v/>
      </c>
      <c r="L26" s="48" t="str">
        <f t="shared" si="2"/>
        <v/>
      </c>
      <c r="M26" s="48" t="str">
        <f t="shared" si="3"/>
        <v/>
      </c>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row>
    <row r="27" spans="1:42" ht="12.75" customHeight="1" x14ac:dyDescent="0.3">
      <c r="A27" s="7"/>
      <c r="B27" s="33">
        <f t="shared" si="0"/>
        <v>19</v>
      </c>
      <c r="C27" s="141"/>
      <c r="D27" s="108"/>
      <c r="E27" s="108"/>
      <c r="F27" s="108"/>
      <c r="G27" s="108"/>
      <c r="H27" s="108"/>
      <c r="I27" s="109"/>
      <c r="J27" s="37"/>
      <c r="K27" s="48" t="str">
        <f t="shared" si="1"/>
        <v/>
      </c>
      <c r="L27" s="48" t="str">
        <f t="shared" si="2"/>
        <v/>
      </c>
      <c r="M27" s="48" t="str">
        <f t="shared" si="3"/>
        <v/>
      </c>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row>
    <row r="28" spans="1:42" ht="12.75" customHeight="1" x14ac:dyDescent="0.3">
      <c r="A28" s="7"/>
      <c r="B28" s="33">
        <f t="shared" si="0"/>
        <v>20</v>
      </c>
      <c r="C28" s="141"/>
      <c r="D28" s="108"/>
      <c r="E28" s="108"/>
      <c r="F28" s="108"/>
      <c r="G28" s="108"/>
      <c r="H28" s="108"/>
      <c r="I28" s="109"/>
      <c r="J28" s="37"/>
      <c r="K28" s="48" t="str">
        <f t="shared" si="1"/>
        <v/>
      </c>
      <c r="L28" s="48" t="str">
        <f t="shared" si="2"/>
        <v/>
      </c>
      <c r="M28" s="48" t="str">
        <f t="shared" si="3"/>
        <v/>
      </c>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row>
    <row r="29" spans="1:42" ht="12.75" customHeight="1" x14ac:dyDescent="0.3">
      <c r="A29" s="7"/>
      <c r="B29" s="33">
        <f t="shared" si="0"/>
        <v>21</v>
      </c>
      <c r="C29" s="141"/>
      <c r="D29" s="108"/>
      <c r="E29" s="108"/>
      <c r="F29" s="108"/>
      <c r="G29" s="108"/>
      <c r="H29" s="108"/>
      <c r="I29" s="109"/>
      <c r="J29" s="37"/>
      <c r="K29" s="48" t="str">
        <f t="shared" si="1"/>
        <v/>
      </c>
      <c r="L29" s="48" t="str">
        <f t="shared" si="2"/>
        <v/>
      </c>
      <c r="M29" s="48" t="str">
        <f t="shared" si="3"/>
        <v/>
      </c>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row>
    <row r="30" spans="1:42" ht="12.75" customHeight="1" x14ac:dyDescent="0.3">
      <c r="A30" s="7"/>
      <c r="B30" s="33">
        <f t="shared" si="0"/>
        <v>22</v>
      </c>
      <c r="C30" s="141"/>
      <c r="D30" s="108"/>
      <c r="E30" s="108"/>
      <c r="F30" s="108"/>
      <c r="G30" s="108"/>
      <c r="H30" s="108"/>
      <c r="I30" s="109"/>
      <c r="J30" s="37"/>
      <c r="K30" s="48" t="str">
        <f t="shared" si="1"/>
        <v/>
      </c>
      <c r="L30" s="48" t="str">
        <f t="shared" si="2"/>
        <v/>
      </c>
      <c r="M30" s="48" t="str">
        <f t="shared" si="3"/>
        <v/>
      </c>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row>
    <row r="31" spans="1:42" ht="12.75" customHeight="1" x14ac:dyDescent="0.3">
      <c r="A31" s="7"/>
      <c r="B31" s="33">
        <f t="shared" si="0"/>
        <v>23</v>
      </c>
      <c r="C31" s="141"/>
      <c r="D31" s="108"/>
      <c r="E31" s="108"/>
      <c r="F31" s="108"/>
      <c r="G31" s="108"/>
      <c r="H31" s="108"/>
      <c r="I31" s="109"/>
      <c r="J31" s="37"/>
      <c r="K31" s="48" t="str">
        <f t="shared" si="1"/>
        <v/>
      </c>
      <c r="L31" s="48" t="str">
        <f t="shared" si="2"/>
        <v/>
      </c>
      <c r="M31" s="48" t="str">
        <f t="shared" si="3"/>
        <v/>
      </c>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row>
    <row r="32" spans="1:42" ht="12.75" customHeight="1" x14ac:dyDescent="0.3">
      <c r="A32" s="7"/>
      <c r="B32" s="33">
        <f t="shared" si="0"/>
        <v>24</v>
      </c>
      <c r="C32" s="141"/>
      <c r="D32" s="108"/>
      <c r="E32" s="108"/>
      <c r="F32" s="108"/>
      <c r="G32" s="108"/>
      <c r="H32" s="108"/>
      <c r="I32" s="109"/>
      <c r="J32" s="37"/>
      <c r="K32" s="48" t="str">
        <f t="shared" si="1"/>
        <v/>
      </c>
      <c r="L32" s="48" t="str">
        <f t="shared" si="2"/>
        <v/>
      </c>
      <c r="M32" s="48" t="str">
        <f t="shared" si="3"/>
        <v/>
      </c>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row>
    <row r="33" spans="1:42" ht="12.75" customHeight="1" x14ac:dyDescent="0.3">
      <c r="A33" s="7"/>
      <c r="B33" s="33">
        <f t="shared" si="0"/>
        <v>25</v>
      </c>
      <c r="C33" s="141"/>
      <c r="D33" s="108"/>
      <c r="E33" s="108"/>
      <c r="F33" s="108"/>
      <c r="G33" s="108"/>
      <c r="H33" s="108"/>
      <c r="I33" s="109"/>
      <c r="J33" s="37"/>
      <c r="K33" s="48" t="str">
        <f t="shared" si="1"/>
        <v/>
      </c>
      <c r="L33" s="48" t="str">
        <f t="shared" si="2"/>
        <v/>
      </c>
      <c r="M33" s="48" t="str">
        <f t="shared" si="3"/>
        <v/>
      </c>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row>
    <row r="34" spans="1:42" ht="12.75" customHeight="1" x14ac:dyDescent="0.3">
      <c r="A34" s="7"/>
      <c r="B34" s="33">
        <f t="shared" si="0"/>
        <v>26</v>
      </c>
      <c r="C34" s="141"/>
      <c r="D34" s="108"/>
      <c r="E34" s="108"/>
      <c r="F34" s="108"/>
      <c r="G34" s="108"/>
      <c r="H34" s="108"/>
      <c r="I34" s="109"/>
      <c r="J34" s="37"/>
      <c r="K34" s="48" t="str">
        <f t="shared" si="1"/>
        <v/>
      </c>
      <c r="L34" s="48" t="str">
        <f t="shared" si="2"/>
        <v/>
      </c>
      <c r="M34" s="48" t="str">
        <f t="shared" si="3"/>
        <v/>
      </c>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row>
    <row r="35" spans="1:42" ht="12.75" customHeight="1" x14ac:dyDescent="0.3">
      <c r="A35" s="7"/>
      <c r="B35" s="33">
        <f t="shared" si="0"/>
        <v>27</v>
      </c>
      <c r="C35" s="141"/>
      <c r="D35" s="108"/>
      <c r="E35" s="108"/>
      <c r="F35" s="108"/>
      <c r="G35" s="108"/>
      <c r="H35" s="108"/>
      <c r="I35" s="109"/>
      <c r="J35" s="37"/>
      <c r="K35" s="48" t="str">
        <f t="shared" si="1"/>
        <v/>
      </c>
      <c r="L35" s="48" t="str">
        <f t="shared" si="2"/>
        <v/>
      </c>
      <c r="M35" s="48" t="str">
        <f t="shared" si="3"/>
        <v/>
      </c>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row>
    <row r="36" spans="1:42" ht="12.75" customHeight="1" x14ac:dyDescent="0.3">
      <c r="A36" s="7"/>
      <c r="B36" s="33">
        <f t="shared" si="0"/>
        <v>28</v>
      </c>
      <c r="C36" s="141"/>
      <c r="D36" s="108"/>
      <c r="E36" s="108"/>
      <c r="F36" s="108"/>
      <c r="G36" s="108"/>
      <c r="H36" s="108"/>
      <c r="I36" s="109"/>
      <c r="J36" s="37"/>
      <c r="K36" s="48" t="str">
        <f t="shared" si="1"/>
        <v/>
      </c>
      <c r="L36" s="48" t="str">
        <f t="shared" si="2"/>
        <v/>
      </c>
      <c r="M36" s="48" t="str">
        <f t="shared" si="3"/>
        <v/>
      </c>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row>
    <row r="37" spans="1:42" ht="12.75" customHeight="1" x14ac:dyDescent="0.3">
      <c r="A37" s="7"/>
      <c r="B37" s="33">
        <f t="shared" si="0"/>
        <v>29</v>
      </c>
      <c r="C37" s="141"/>
      <c r="D37" s="108"/>
      <c r="E37" s="108"/>
      <c r="F37" s="108"/>
      <c r="G37" s="108"/>
      <c r="H37" s="108"/>
      <c r="I37" s="109"/>
      <c r="J37" s="37"/>
      <c r="K37" s="48" t="str">
        <f t="shared" si="1"/>
        <v/>
      </c>
      <c r="L37" s="48" t="str">
        <f t="shared" si="2"/>
        <v/>
      </c>
      <c r="M37" s="48" t="str">
        <f t="shared" si="3"/>
        <v/>
      </c>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row>
    <row r="38" spans="1:42" ht="12.75" customHeight="1" x14ac:dyDescent="0.3">
      <c r="A38" s="7"/>
      <c r="B38" s="33">
        <f t="shared" si="0"/>
        <v>30</v>
      </c>
      <c r="C38" s="141"/>
      <c r="D38" s="108"/>
      <c r="E38" s="108"/>
      <c r="F38" s="108"/>
      <c r="G38" s="108"/>
      <c r="H38" s="108"/>
      <c r="I38" s="109"/>
      <c r="J38" s="37"/>
      <c r="K38" s="48" t="str">
        <f t="shared" si="1"/>
        <v/>
      </c>
      <c r="L38" s="48" t="str">
        <f t="shared" si="2"/>
        <v/>
      </c>
      <c r="M38" s="48" t="str">
        <f t="shared" si="3"/>
        <v/>
      </c>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row>
    <row r="39" spans="1:42" ht="12.75" customHeight="1" x14ac:dyDescent="0.3">
      <c r="A39" s="7"/>
      <c r="B39" s="33">
        <f t="shared" si="0"/>
        <v>31</v>
      </c>
      <c r="C39" s="141"/>
      <c r="D39" s="108"/>
      <c r="E39" s="108"/>
      <c r="F39" s="108"/>
      <c r="G39" s="108"/>
      <c r="H39" s="108"/>
      <c r="I39" s="109"/>
      <c r="J39" s="37"/>
      <c r="K39" s="48" t="str">
        <f t="shared" si="1"/>
        <v/>
      </c>
      <c r="L39" s="48" t="str">
        <f t="shared" si="2"/>
        <v/>
      </c>
      <c r="M39" s="48" t="str">
        <f t="shared" si="3"/>
        <v/>
      </c>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row>
    <row r="40" spans="1:42" ht="12.75" customHeight="1" x14ac:dyDescent="0.3">
      <c r="A40" s="7"/>
      <c r="B40" s="33">
        <f t="shared" si="0"/>
        <v>32</v>
      </c>
      <c r="C40" s="141"/>
      <c r="D40" s="108"/>
      <c r="E40" s="108"/>
      <c r="F40" s="108"/>
      <c r="G40" s="108"/>
      <c r="H40" s="108"/>
      <c r="I40" s="109"/>
      <c r="J40" s="37"/>
      <c r="K40" s="48" t="str">
        <f t="shared" si="1"/>
        <v/>
      </c>
      <c r="L40" s="48" t="str">
        <f t="shared" si="2"/>
        <v/>
      </c>
      <c r="M40" s="48" t="str">
        <f t="shared" si="3"/>
        <v/>
      </c>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row>
    <row r="41" spans="1:42" ht="12.75" customHeight="1" x14ac:dyDescent="0.3">
      <c r="A41" s="7"/>
      <c r="B41" s="33">
        <f t="shared" si="0"/>
        <v>33</v>
      </c>
      <c r="C41" s="141"/>
      <c r="D41" s="108"/>
      <c r="E41" s="108"/>
      <c r="F41" s="108"/>
      <c r="G41" s="108"/>
      <c r="H41" s="108"/>
      <c r="I41" s="109"/>
      <c r="J41" s="37"/>
      <c r="K41" s="48" t="str">
        <f t="shared" si="1"/>
        <v/>
      </c>
      <c r="L41" s="48" t="str">
        <f t="shared" si="2"/>
        <v/>
      </c>
      <c r="M41" s="48" t="str">
        <f t="shared" si="3"/>
        <v/>
      </c>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row>
    <row r="42" spans="1:42" ht="12.75" customHeight="1" x14ac:dyDescent="0.3">
      <c r="A42" s="7"/>
      <c r="B42" s="33">
        <f t="shared" si="0"/>
        <v>34</v>
      </c>
      <c r="C42" s="141"/>
      <c r="D42" s="108"/>
      <c r="E42" s="108"/>
      <c r="F42" s="108"/>
      <c r="G42" s="108"/>
      <c r="H42" s="108"/>
      <c r="I42" s="109"/>
      <c r="J42" s="37"/>
      <c r="K42" s="48" t="str">
        <f t="shared" si="1"/>
        <v/>
      </c>
      <c r="L42" s="48" t="str">
        <f t="shared" si="2"/>
        <v/>
      </c>
      <c r="M42" s="48" t="str">
        <f t="shared" si="3"/>
        <v/>
      </c>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row>
    <row r="43" spans="1:42" ht="12.75" customHeight="1" x14ac:dyDescent="0.3">
      <c r="A43" s="7"/>
      <c r="B43" s="33">
        <f t="shared" si="0"/>
        <v>35</v>
      </c>
      <c r="C43" s="141"/>
      <c r="D43" s="108"/>
      <c r="E43" s="108"/>
      <c r="F43" s="108"/>
      <c r="G43" s="108"/>
      <c r="H43" s="108"/>
      <c r="I43" s="109"/>
      <c r="J43" s="37"/>
      <c r="K43" s="48" t="str">
        <f t="shared" si="1"/>
        <v/>
      </c>
      <c r="L43" s="48" t="str">
        <f t="shared" si="2"/>
        <v/>
      </c>
      <c r="M43" s="48" t="str">
        <f t="shared" si="3"/>
        <v/>
      </c>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row>
    <row r="44" spans="1:42" ht="12.75" customHeight="1" x14ac:dyDescent="0.3">
      <c r="A44" s="7"/>
      <c r="B44" s="33">
        <f t="shared" si="0"/>
        <v>36</v>
      </c>
      <c r="C44" s="141"/>
      <c r="D44" s="108"/>
      <c r="E44" s="108"/>
      <c r="F44" s="108"/>
      <c r="G44" s="108"/>
      <c r="H44" s="108"/>
      <c r="I44" s="109"/>
      <c r="J44" s="37"/>
      <c r="K44" s="48" t="str">
        <f t="shared" si="1"/>
        <v/>
      </c>
      <c r="L44" s="48" t="str">
        <f t="shared" si="2"/>
        <v/>
      </c>
      <c r="M44" s="48" t="str">
        <f t="shared" si="3"/>
        <v/>
      </c>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row>
    <row r="45" spans="1:42" ht="12.75" customHeight="1" x14ac:dyDescent="0.3">
      <c r="A45" s="7"/>
      <c r="B45" s="33">
        <f t="shared" si="0"/>
        <v>37</v>
      </c>
      <c r="C45" s="141"/>
      <c r="D45" s="108"/>
      <c r="E45" s="108"/>
      <c r="F45" s="108"/>
      <c r="G45" s="108"/>
      <c r="H45" s="108"/>
      <c r="I45" s="109"/>
      <c r="J45" s="37"/>
      <c r="K45" s="48" t="str">
        <f t="shared" si="1"/>
        <v/>
      </c>
      <c r="L45" s="48" t="str">
        <f t="shared" si="2"/>
        <v/>
      </c>
      <c r="M45" s="48" t="str">
        <f t="shared" si="3"/>
        <v/>
      </c>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row>
    <row r="46" spans="1:42" ht="12.75" customHeight="1" x14ac:dyDescent="0.3">
      <c r="A46" s="7"/>
      <c r="B46" s="33">
        <f t="shared" si="0"/>
        <v>38</v>
      </c>
      <c r="C46" s="141"/>
      <c r="D46" s="108"/>
      <c r="E46" s="108"/>
      <c r="F46" s="108"/>
      <c r="G46" s="108"/>
      <c r="H46" s="108"/>
      <c r="I46" s="109"/>
      <c r="J46" s="37"/>
      <c r="K46" s="48" t="str">
        <f t="shared" si="1"/>
        <v/>
      </c>
      <c r="L46" s="48" t="str">
        <f t="shared" si="2"/>
        <v/>
      </c>
      <c r="M46" s="48" t="str">
        <f t="shared" si="3"/>
        <v/>
      </c>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row>
    <row r="47" spans="1:42" ht="12.75" customHeight="1" x14ac:dyDescent="0.3">
      <c r="A47" s="7"/>
      <c r="B47" s="33">
        <f t="shared" si="0"/>
        <v>39</v>
      </c>
      <c r="C47" s="141"/>
      <c r="D47" s="108"/>
      <c r="E47" s="108"/>
      <c r="F47" s="108"/>
      <c r="G47" s="108"/>
      <c r="H47" s="108"/>
      <c r="I47" s="109"/>
      <c r="J47" s="37"/>
      <c r="K47" s="48" t="str">
        <f t="shared" si="1"/>
        <v/>
      </c>
      <c r="L47" s="48" t="str">
        <f t="shared" si="2"/>
        <v/>
      </c>
      <c r="M47" s="48" t="str">
        <f t="shared" si="3"/>
        <v/>
      </c>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row>
    <row r="48" spans="1:42" ht="12.75" customHeight="1" x14ac:dyDescent="0.3">
      <c r="A48" s="7"/>
      <c r="B48" s="33">
        <f t="shared" si="0"/>
        <v>40</v>
      </c>
      <c r="C48" s="141"/>
      <c r="D48" s="108"/>
      <c r="E48" s="108"/>
      <c r="F48" s="108"/>
      <c r="G48" s="108"/>
      <c r="H48" s="108"/>
      <c r="I48" s="109"/>
      <c r="J48" s="37"/>
      <c r="K48" s="48" t="str">
        <f t="shared" si="1"/>
        <v/>
      </c>
      <c r="L48" s="48" t="str">
        <f t="shared" si="2"/>
        <v/>
      </c>
      <c r="M48" s="48" t="str">
        <f t="shared" si="3"/>
        <v/>
      </c>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row>
    <row r="49" spans="1:42" ht="12.75" customHeight="1" x14ac:dyDescent="0.3">
      <c r="A49" s="7"/>
      <c r="B49" s="33">
        <f t="shared" si="0"/>
        <v>41</v>
      </c>
      <c r="C49" s="141"/>
      <c r="D49" s="108"/>
      <c r="E49" s="108"/>
      <c r="F49" s="108"/>
      <c r="G49" s="108"/>
      <c r="H49" s="108"/>
      <c r="I49" s="109"/>
      <c r="J49" s="37"/>
      <c r="K49" s="48" t="str">
        <f t="shared" si="1"/>
        <v/>
      </c>
      <c r="L49" s="48" t="str">
        <f t="shared" si="2"/>
        <v/>
      </c>
      <c r="M49" s="48" t="str">
        <f t="shared" si="3"/>
        <v/>
      </c>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row>
    <row r="50" spans="1:42" ht="12.75" customHeight="1" x14ac:dyDescent="0.3">
      <c r="A50" s="7"/>
      <c r="B50" s="33">
        <f t="shared" si="0"/>
        <v>42</v>
      </c>
      <c r="C50" s="141"/>
      <c r="D50" s="108"/>
      <c r="E50" s="108"/>
      <c r="F50" s="108"/>
      <c r="G50" s="108"/>
      <c r="H50" s="108"/>
      <c r="I50" s="109"/>
      <c r="J50" s="37"/>
      <c r="K50" s="48" t="str">
        <f t="shared" si="1"/>
        <v/>
      </c>
      <c r="L50" s="48" t="str">
        <f t="shared" si="2"/>
        <v/>
      </c>
      <c r="M50" s="48" t="str">
        <f t="shared" si="3"/>
        <v/>
      </c>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row>
    <row r="51" spans="1:42" ht="12.75" customHeight="1" x14ac:dyDescent="0.3">
      <c r="A51" s="7"/>
      <c r="B51" s="33">
        <f t="shared" si="0"/>
        <v>43</v>
      </c>
      <c r="C51" s="141"/>
      <c r="D51" s="108"/>
      <c r="E51" s="108"/>
      <c r="F51" s="108"/>
      <c r="G51" s="108"/>
      <c r="H51" s="108"/>
      <c r="I51" s="109"/>
      <c r="J51" s="37"/>
      <c r="K51" s="48" t="str">
        <f t="shared" si="1"/>
        <v/>
      </c>
      <c r="L51" s="48" t="str">
        <f t="shared" si="2"/>
        <v/>
      </c>
      <c r="M51" s="48" t="str">
        <f t="shared" si="3"/>
        <v/>
      </c>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row>
    <row r="52" spans="1:42" ht="12.75" customHeight="1" x14ac:dyDescent="0.3">
      <c r="A52" s="7"/>
      <c r="B52" s="33">
        <f t="shared" si="0"/>
        <v>44</v>
      </c>
      <c r="C52" s="141"/>
      <c r="D52" s="108"/>
      <c r="E52" s="108"/>
      <c r="F52" s="108"/>
      <c r="G52" s="108"/>
      <c r="H52" s="108"/>
      <c r="I52" s="109"/>
      <c r="J52" s="37"/>
      <c r="K52" s="48" t="str">
        <f t="shared" si="1"/>
        <v/>
      </c>
      <c r="L52" s="48" t="str">
        <f t="shared" si="2"/>
        <v/>
      </c>
      <c r="M52" s="48" t="str">
        <f t="shared" si="3"/>
        <v/>
      </c>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row>
    <row r="53" spans="1:42" ht="12.75" customHeight="1" x14ac:dyDescent="0.3">
      <c r="A53" s="7"/>
      <c r="B53" s="33">
        <f t="shared" si="0"/>
        <v>45</v>
      </c>
      <c r="C53" s="141"/>
      <c r="D53" s="108"/>
      <c r="E53" s="108"/>
      <c r="F53" s="108"/>
      <c r="G53" s="108"/>
      <c r="H53" s="108"/>
      <c r="I53" s="109"/>
      <c r="J53" s="37"/>
      <c r="K53" s="48" t="str">
        <f t="shared" si="1"/>
        <v/>
      </c>
      <c r="L53" s="48" t="str">
        <f t="shared" si="2"/>
        <v/>
      </c>
      <c r="M53" s="48" t="str">
        <f t="shared" si="3"/>
        <v/>
      </c>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row>
    <row r="54" spans="1:42" ht="12.75" customHeight="1" x14ac:dyDescent="0.3">
      <c r="A54" s="7"/>
      <c r="B54" s="33">
        <f t="shared" si="0"/>
        <v>46</v>
      </c>
      <c r="C54" s="141"/>
      <c r="D54" s="108"/>
      <c r="E54" s="108"/>
      <c r="F54" s="108"/>
      <c r="G54" s="108"/>
      <c r="H54" s="108"/>
      <c r="I54" s="109"/>
      <c r="J54" s="37"/>
      <c r="K54" s="48" t="str">
        <f t="shared" si="1"/>
        <v/>
      </c>
      <c r="L54" s="48" t="str">
        <f t="shared" si="2"/>
        <v/>
      </c>
      <c r="M54" s="48" t="str">
        <f t="shared" si="3"/>
        <v/>
      </c>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row>
    <row r="55" spans="1:42" ht="12.75" customHeight="1" x14ac:dyDescent="0.3">
      <c r="A55" s="7"/>
      <c r="B55" s="33">
        <f t="shared" si="0"/>
        <v>47</v>
      </c>
      <c r="C55" s="141"/>
      <c r="D55" s="108"/>
      <c r="E55" s="108"/>
      <c r="F55" s="108"/>
      <c r="G55" s="108"/>
      <c r="H55" s="108"/>
      <c r="I55" s="109"/>
      <c r="J55" s="37"/>
      <c r="K55" s="48" t="str">
        <f t="shared" si="1"/>
        <v/>
      </c>
      <c r="L55" s="48" t="str">
        <f t="shared" si="2"/>
        <v/>
      </c>
      <c r="M55" s="48" t="str">
        <f t="shared" si="3"/>
        <v/>
      </c>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row>
    <row r="56" spans="1:42" ht="12.75" customHeight="1" x14ac:dyDescent="0.3">
      <c r="A56" s="7"/>
      <c r="B56" s="33">
        <f t="shared" si="0"/>
        <v>48</v>
      </c>
      <c r="C56" s="141"/>
      <c r="D56" s="108"/>
      <c r="E56" s="108"/>
      <c r="F56" s="108"/>
      <c r="G56" s="108"/>
      <c r="H56" s="108"/>
      <c r="I56" s="109"/>
      <c r="J56" s="37"/>
      <c r="K56" s="48" t="str">
        <f t="shared" si="1"/>
        <v/>
      </c>
      <c r="L56" s="48" t="str">
        <f t="shared" si="2"/>
        <v/>
      </c>
      <c r="M56" s="48" t="str">
        <f t="shared" si="3"/>
        <v/>
      </c>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row>
    <row r="57" spans="1:42" ht="12.75" customHeight="1" x14ac:dyDescent="0.3">
      <c r="A57" s="7"/>
      <c r="B57" s="33">
        <f t="shared" si="0"/>
        <v>49</v>
      </c>
      <c r="C57" s="141"/>
      <c r="D57" s="108"/>
      <c r="E57" s="108"/>
      <c r="F57" s="108"/>
      <c r="G57" s="108"/>
      <c r="H57" s="108"/>
      <c r="I57" s="109"/>
      <c r="J57" s="37"/>
      <c r="K57" s="48" t="str">
        <f t="shared" si="1"/>
        <v/>
      </c>
      <c r="L57" s="48" t="str">
        <f t="shared" si="2"/>
        <v/>
      </c>
      <c r="M57" s="48" t="str">
        <f t="shared" si="3"/>
        <v/>
      </c>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row>
    <row r="58" spans="1:42" ht="12.75" customHeight="1" x14ac:dyDescent="0.3">
      <c r="A58" s="7"/>
      <c r="B58" s="33">
        <f t="shared" si="0"/>
        <v>50</v>
      </c>
      <c r="C58" s="141"/>
      <c r="D58" s="108"/>
      <c r="E58" s="108"/>
      <c r="F58" s="108"/>
      <c r="G58" s="108"/>
      <c r="H58" s="108"/>
      <c r="I58" s="109"/>
      <c r="J58" s="37"/>
      <c r="K58" s="48" t="str">
        <f t="shared" si="1"/>
        <v/>
      </c>
      <c r="L58" s="48" t="str">
        <f t="shared" si="2"/>
        <v/>
      </c>
      <c r="M58" s="48" t="str">
        <f t="shared" si="3"/>
        <v/>
      </c>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row>
    <row r="59" spans="1:42" ht="12.75" customHeight="1" x14ac:dyDescent="0.3">
      <c r="A59" s="7"/>
      <c r="B59" s="33">
        <f t="shared" si="0"/>
        <v>51</v>
      </c>
      <c r="C59" s="141"/>
      <c r="D59" s="108"/>
      <c r="E59" s="108"/>
      <c r="F59" s="108"/>
      <c r="G59" s="108"/>
      <c r="H59" s="108"/>
      <c r="I59" s="109"/>
      <c r="J59" s="37"/>
      <c r="K59" s="48" t="str">
        <f t="shared" si="1"/>
        <v/>
      </c>
      <c r="L59" s="48" t="str">
        <f t="shared" si="2"/>
        <v/>
      </c>
      <c r="M59" s="48" t="str">
        <f t="shared" si="3"/>
        <v/>
      </c>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row>
    <row r="60" spans="1:42" ht="12.75" customHeight="1" x14ac:dyDescent="0.3">
      <c r="A60" s="7"/>
      <c r="B60" s="33">
        <f t="shared" si="0"/>
        <v>52</v>
      </c>
      <c r="C60" s="141"/>
      <c r="D60" s="108"/>
      <c r="E60" s="108"/>
      <c r="F60" s="108"/>
      <c r="G60" s="108"/>
      <c r="H60" s="108"/>
      <c r="I60" s="109"/>
      <c r="J60" s="37"/>
      <c r="K60" s="48" t="str">
        <f t="shared" si="1"/>
        <v/>
      </c>
      <c r="L60" s="48" t="str">
        <f t="shared" si="2"/>
        <v/>
      </c>
      <c r="M60" s="48" t="str">
        <f t="shared" si="3"/>
        <v/>
      </c>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row>
    <row r="61" spans="1:42" ht="12.75" customHeight="1" x14ac:dyDescent="0.3">
      <c r="A61" s="7"/>
      <c r="B61" s="33">
        <f t="shared" si="0"/>
        <v>53</v>
      </c>
      <c r="C61" s="141"/>
      <c r="D61" s="108"/>
      <c r="E61" s="108"/>
      <c r="F61" s="108"/>
      <c r="G61" s="108"/>
      <c r="H61" s="108"/>
      <c r="I61" s="109"/>
      <c r="J61" s="37"/>
      <c r="K61" s="48" t="str">
        <f t="shared" si="1"/>
        <v/>
      </c>
      <c r="L61" s="48" t="str">
        <f t="shared" si="2"/>
        <v/>
      </c>
      <c r="M61" s="48" t="str">
        <f t="shared" si="3"/>
        <v/>
      </c>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row>
    <row r="62" spans="1:42" ht="12.75" customHeight="1" x14ac:dyDescent="0.3">
      <c r="A62" s="7"/>
      <c r="B62" s="33">
        <f t="shared" si="0"/>
        <v>54</v>
      </c>
      <c r="C62" s="141"/>
      <c r="D62" s="108"/>
      <c r="E62" s="108"/>
      <c r="F62" s="108"/>
      <c r="G62" s="108"/>
      <c r="H62" s="108"/>
      <c r="I62" s="109"/>
      <c r="J62" s="37"/>
      <c r="K62" s="48" t="str">
        <f t="shared" si="1"/>
        <v/>
      </c>
      <c r="L62" s="48" t="str">
        <f t="shared" si="2"/>
        <v/>
      </c>
      <c r="M62" s="48" t="str">
        <f t="shared" si="3"/>
        <v/>
      </c>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row>
    <row r="63" spans="1:42" ht="12.75" customHeight="1" x14ac:dyDescent="0.3">
      <c r="A63" s="7"/>
      <c r="B63" s="33">
        <f t="shared" si="0"/>
        <v>55</v>
      </c>
      <c r="C63" s="141"/>
      <c r="D63" s="108"/>
      <c r="E63" s="108"/>
      <c r="F63" s="108"/>
      <c r="G63" s="108"/>
      <c r="H63" s="108"/>
      <c r="I63" s="109"/>
      <c r="J63" s="37"/>
      <c r="K63" s="48" t="str">
        <f t="shared" si="1"/>
        <v/>
      </c>
      <c r="L63" s="48" t="str">
        <f t="shared" si="2"/>
        <v/>
      </c>
      <c r="M63" s="48" t="str">
        <f t="shared" si="3"/>
        <v/>
      </c>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row>
    <row r="64" spans="1:42" ht="12.75" customHeight="1" x14ac:dyDescent="0.3">
      <c r="A64" s="7"/>
      <c r="B64" s="33">
        <f t="shared" si="0"/>
        <v>56</v>
      </c>
      <c r="C64" s="141"/>
      <c r="D64" s="108"/>
      <c r="E64" s="108"/>
      <c r="F64" s="108"/>
      <c r="G64" s="108"/>
      <c r="H64" s="108"/>
      <c r="I64" s="109"/>
      <c r="J64" s="37"/>
      <c r="K64" s="48" t="str">
        <f t="shared" si="1"/>
        <v/>
      </c>
      <c r="L64" s="48" t="str">
        <f t="shared" si="2"/>
        <v/>
      </c>
      <c r="M64" s="48" t="str">
        <f t="shared" si="3"/>
        <v/>
      </c>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row>
    <row r="65" spans="1:42" ht="12.75" customHeight="1" x14ac:dyDescent="0.3">
      <c r="A65" s="7"/>
      <c r="B65" s="33">
        <f t="shared" si="0"/>
        <v>57</v>
      </c>
      <c r="C65" s="141"/>
      <c r="D65" s="108"/>
      <c r="E65" s="108"/>
      <c r="F65" s="108"/>
      <c r="G65" s="108"/>
      <c r="H65" s="108"/>
      <c r="I65" s="109"/>
      <c r="J65" s="37"/>
      <c r="K65" s="48" t="str">
        <f t="shared" si="1"/>
        <v/>
      </c>
      <c r="L65" s="48" t="str">
        <f t="shared" si="2"/>
        <v/>
      </c>
      <c r="M65" s="48" t="str">
        <f t="shared" si="3"/>
        <v/>
      </c>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row>
    <row r="66" spans="1:42" ht="12.75" customHeight="1" x14ac:dyDescent="0.3">
      <c r="A66" s="7"/>
      <c r="B66" s="33">
        <f t="shared" si="0"/>
        <v>58</v>
      </c>
      <c r="C66" s="141"/>
      <c r="D66" s="108"/>
      <c r="E66" s="108"/>
      <c r="F66" s="108"/>
      <c r="G66" s="108"/>
      <c r="H66" s="108"/>
      <c r="I66" s="109"/>
      <c r="J66" s="37"/>
      <c r="K66" s="48" t="str">
        <f t="shared" si="1"/>
        <v/>
      </c>
      <c r="L66" s="48" t="str">
        <f t="shared" si="2"/>
        <v/>
      </c>
      <c r="M66" s="48" t="str">
        <f t="shared" si="3"/>
        <v/>
      </c>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row>
    <row r="67" spans="1:42" ht="12.75" customHeight="1" x14ac:dyDescent="0.3">
      <c r="A67" s="7"/>
      <c r="B67" s="33">
        <f t="shared" si="0"/>
        <v>59</v>
      </c>
      <c r="C67" s="141"/>
      <c r="D67" s="108"/>
      <c r="E67" s="108"/>
      <c r="F67" s="108"/>
      <c r="G67" s="108"/>
      <c r="H67" s="108"/>
      <c r="I67" s="109"/>
      <c r="J67" s="37"/>
      <c r="K67" s="48" t="str">
        <f t="shared" si="1"/>
        <v/>
      </c>
      <c r="L67" s="48" t="str">
        <f t="shared" si="2"/>
        <v/>
      </c>
      <c r="M67" s="48" t="str">
        <f t="shared" si="3"/>
        <v/>
      </c>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row>
    <row r="68" spans="1:42" ht="12.75" customHeight="1" x14ac:dyDescent="0.3">
      <c r="A68" s="7"/>
      <c r="B68" s="33">
        <f t="shared" si="0"/>
        <v>60</v>
      </c>
      <c r="C68" s="141"/>
      <c r="D68" s="108"/>
      <c r="E68" s="108"/>
      <c r="F68" s="108"/>
      <c r="G68" s="108"/>
      <c r="H68" s="108"/>
      <c r="I68" s="109"/>
      <c r="J68" s="37"/>
      <c r="K68" s="48" t="str">
        <f t="shared" si="1"/>
        <v/>
      </c>
      <c r="L68" s="48" t="str">
        <f t="shared" si="2"/>
        <v/>
      </c>
      <c r="M68" s="48" t="str">
        <f t="shared" si="3"/>
        <v/>
      </c>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row>
    <row r="69" spans="1:42" ht="12.75" customHeight="1" x14ac:dyDescent="0.3">
      <c r="A69" s="7"/>
      <c r="B69" s="33">
        <f t="shared" si="0"/>
        <v>61</v>
      </c>
      <c r="C69" s="141"/>
      <c r="D69" s="108"/>
      <c r="E69" s="108"/>
      <c r="F69" s="108"/>
      <c r="G69" s="108"/>
      <c r="H69" s="108"/>
      <c r="I69" s="109"/>
      <c r="J69" s="37"/>
      <c r="K69" s="48" t="str">
        <f t="shared" si="1"/>
        <v/>
      </c>
      <c r="L69" s="48" t="str">
        <f t="shared" si="2"/>
        <v/>
      </c>
      <c r="M69" s="48" t="str">
        <f t="shared" si="3"/>
        <v/>
      </c>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row>
    <row r="70" spans="1:42" ht="12.75" customHeight="1" x14ac:dyDescent="0.3">
      <c r="A70" s="7"/>
      <c r="B70" s="33">
        <f t="shared" si="0"/>
        <v>62</v>
      </c>
      <c r="C70" s="141"/>
      <c r="D70" s="108"/>
      <c r="E70" s="108"/>
      <c r="F70" s="108"/>
      <c r="G70" s="108"/>
      <c r="H70" s="108"/>
      <c r="I70" s="109"/>
      <c r="J70" s="37"/>
      <c r="K70" s="48" t="str">
        <f t="shared" si="1"/>
        <v/>
      </c>
      <c r="L70" s="48" t="str">
        <f t="shared" si="2"/>
        <v/>
      </c>
      <c r="M70" s="48" t="str">
        <f t="shared" si="3"/>
        <v/>
      </c>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row>
    <row r="71" spans="1:42" ht="12.75" customHeight="1" x14ac:dyDescent="0.3">
      <c r="A71" s="7"/>
      <c r="B71" s="33">
        <f t="shared" si="0"/>
        <v>63</v>
      </c>
      <c r="C71" s="141"/>
      <c r="D71" s="108"/>
      <c r="E71" s="108"/>
      <c r="F71" s="108"/>
      <c r="G71" s="108"/>
      <c r="H71" s="108"/>
      <c r="I71" s="109"/>
      <c r="J71" s="37"/>
      <c r="K71" s="48" t="str">
        <f t="shared" si="1"/>
        <v/>
      </c>
      <c r="L71" s="48" t="str">
        <f t="shared" si="2"/>
        <v/>
      </c>
      <c r="M71" s="48" t="str">
        <f t="shared" si="3"/>
        <v/>
      </c>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row>
    <row r="72" spans="1:42" ht="12.75" customHeight="1" x14ac:dyDescent="0.3">
      <c r="A72" s="7"/>
      <c r="B72" s="33">
        <f t="shared" si="0"/>
        <v>64</v>
      </c>
      <c r="C72" s="141"/>
      <c r="D72" s="108"/>
      <c r="E72" s="108"/>
      <c r="F72" s="108"/>
      <c r="G72" s="108"/>
      <c r="H72" s="108"/>
      <c r="I72" s="109"/>
      <c r="J72" s="37"/>
      <c r="K72" s="48" t="str">
        <f t="shared" si="1"/>
        <v/>
      </c>
      <c r="L72" s="48" t="str">
        <f t="shared" si="2"/>
        <v/>
      </c>
      <c r="M72" s="48" t="str">
        <f t="shared" si="3"/>
        <v/>
      </c>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row>
    <row r="73" spans="1:42" ht="12.75" customHeight="1" x14ac:dyDescent="0.3">
      <c r="A73" s="7"/>
      <c r="B73" s="33">
        <f t="shared" si="0"/>
        <v>65</v>
      </c>
      <c r="C73" s="141"/>
      <c r="D73" s="108"/>
      <c r="E73" s="108"/>
      <c r="F73" s="108"/>
      <c r="G73" s="108"/>
      <c r="H73" s="108"/>
      <c r="I73" s="109"/>
      <c r="J73" s="37"/>
      <c r="K73" s="48" t="str">
        <f t="shared" si="1"/>
        <v/>
      </c>
      <c r="L73" s="48" t="str">
        <f t="shared" si="2"/>
        <v/>
      </c>
      <c r="M73" s="48" t="str">
        <f t="shared" si="3"/>
        <v/>
      </c>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row>
    <row r="74" spans="1:42" ht="12.75" customHeight="1" x14ac:dyDescent="0.3">
      <c r="A74" s="7"/>
      <c r="B74" s="33">
        <f t="shared" si="0"/>
        <v>66</v>
      </c>
      <c r="C74" s="141"/>
      <c r="D74" s="108"/>
      <c r="E74" s="108"/>
      <c r="F74" s="108"/>
      <c r="G74" s="108"/>
      <c r="H74" s="108"/>
      <c r="I74" s="109"/>
      <c r="J74" s="37"/>
      <c r="K74" s="48" t="str">
        <f t="shared" si="1"/>
        <v/>
      </c>
      <c r="L74" s="48" t="str">
        <f t="shared" si="2"/>
        <v/>
      </c>
      <c r="M74" s="48" t="str">
        <f t="shared" si="3"/>
        <v/>
      </c>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row>
    <row r="75" spans="1:42" ht="12.75" customHeight="1" x14ac:dyDescent="0.3">
      <c r="A75" s="7"/>
      <c r="B75" s="33">
        <f t="shared" si="0"/>
        <v>67</v>
      </c>
      <c r="C75" s="141"/>
      <c r="D75" s="108"/>
      <c r="E75" s="108"/>
      <c r="F75" s="108"/>
      <c r="G75" s="108"/>
      <c r="H75" s="108"/>
      <c r="I75" s="109"/>
      <c r="J75" s="37"/>
      <c r="K75" s="48" t="str">
        <f t="shared" si="1"/>
        <v/>
      </c>
      <c r="L75" s="48" t="str">
        <f t="shared" si="2"/>
        <v/>
      </c>
      <c r="M75" s="48" t="str">
        <f t="shared" si="3"/>
        <v/>
      </c>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row>
    <row r="76" spans="1:42" ht="12.75" customHeight="1" x14ac:dyDescent="0.3">
      <c r="A76" s="7"/>
      <c r="B76" s="33">
        <f t="shared" si="0"/>
        <v>68</v>
      </c>
      <c r="C76" s="141"/>
      <c r="D76" s="108"/>
      <c r="E76" s="108"/>
      <c r="F76" s="108"/>
      <c r="G76" s="108"/>
      <c r="H76" s="108"/>
      <c r="I76" s="109"/>
      <c r="J76" s="37"/>
      <c r="K76" s="48" t="str">
        <f t="shared" si="1"/>
        <v/>
      </c>
      <c r="L76" s="48" t="str">
        <f t="shared" si="2"/>
        <v/>
      </c>
      <c r="M76" s="48" t="str">
        <f t="shared" si="3"/>
        <v/>
      </c>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row>
    <row r="77" spans="1:42" ht="12.75" customHeight="1" x14ac:dyDescent="0.3">
      <c r="A77" s="7"/>
      <c r="B77" s="33">
        <f t="shared" si="0"/>
        <v>69</v>
      </c>
      <c r="C77" s="141"/>
      <c r="D77" s="108"/>
      <c r="E77" s="108"/>
      <c r="F77" s="108"/>
      <c r="G77" s="108"/>
      <c r="H77" s="108"/>
      <c r="I77" s="109"/>
      <c r="J77" s="37"/>
      <c r="K77" s="48" t="str">
        <f t="shared" si="1"/>
        <v/>
      </c>
      <c r="L77" s="48" t="str">
        <f t="shared" si="2"/>
        <v/>
      </c>
      <c r="M77" s="48" t="str">
        <f t="shared" si="3"/>
        <v/>
      </c>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row>
    <row r="78" spans="1:42" ht="12.75" customHeight="1" x14ac:dyDescent="0.3">
      <c r="A78" s="7"/>
      <c r="B78" s="33">
        <f t="shared" si="0"/>
        <v>70</v>
      </c>
      <c r="C78" s="141"/>
      <c r="D78" s="108"/>
      <c r="E78" s="108"/>
      <c r="F78" s="108"/>
      <c r="G78" s="108"/>
      <c r="H78" s="108"/>
      <c r="I78" s="109"/>
      <c r="J78" s="37"/>
      <c r="K78" s="48" t="str">
        <f t="shared" si="1"/>
        <v/>
      </c>
      <c r="L78" s="48" t="str">
        <f t="shared" si="2"/>
        <v/>
      </c>
      <c r="M78" s="48" t="str">
        <f t="shared" si="3"/>
        <v/>
      </c>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row>
    <row r="79" spans="1:42" ht="12.75" customHeight="1" x14ac:dyDescent="0.3">
      <c r="A79" s="7"/>
      <c r="B79" s="33">
        <f t="shared" si="0"/>
        <v>71</v>
      </c>
      <c r="C79" s="141"/>
      <c r="D79" s="108"/>
      <c r="E79" s="108"/>
      <c r="F79" s="108"/>
      <c r="G79" s="108"/>
      <c r="H79" s="108"/>
      <c r="I79" s="109"/>
      <c r="J79" s="37"/>
      <c r="K79" s="48" t="str">
        <f t="shared" si="1"/>
        <v/>
      </c>
      <c r="L79" s="48" t="str">
        <f t="shared" si="2"/>
        <v/>
      </c>
      <c r="M79" s="48" t="str">
        <f t="shared" si="3"/>
        <v/>
      </c>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row>
    <row r="80" spans="1:42" ht="12.75" customHeight="1" x14ac:dyDescent="0.3">
      <c r="A80" s="7"/>
      <c r="B80" s="33">
        <f t="shared" si="0"/>
        <v>72</v>
      </c>
      <c r="C80" s="141"/>
      <c r="D80" s="108"/>
      <c r="E80" s="108"/>
      <c r="F80" s="108"/>
      <c r="G80" s="108"/>
      <c r="H80" s="108"/>
      <c r="I80" s="109"/>
      <c r="J80" s="37"/>
      <c r="K80" s="48" t="str">
        <f t="shared" si="1"/>
        <v/>
      </c>
      <c r="L80" s="48" t="str">
        <f t="shared" si="2"/>
        <v/>
      </c>
      <c r="M80" s="48" t="str">
        <f t="shared" si="3"/>
        <v/>
      </c>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row>
    <row r="81" spans="1:42" ht="12.75" customHeight="1" x14ac:dyDescent="0.3">
      <c r="A81" s="7"/>
      <c r="B81" s="33">
        <f t="shared" si="0"/>
        <v>73</v>
      </c>
      <c r="C81" s="141"/>
      <c r="D81" s="108"/>
      <c r="E81" s="108"/>
      <c r="F81" s="108"/>
      <c r="G81" s="108"/>
      <c r="H81" s="108"/>
      <c r="I81" s="109"/>
      <c r="J81" s="37"/>
      <c r="K81" s="48" t="str">
        <f t="shared" si="1"/>
        <v/>
      </c>
      <c r="L81" s="48" t="str">
        <f t="shared" si="2"/>
        <v/>
      </c>
      <c r="M81" s="48" t="str">
        <f t="shared" si="3"/>
        <v/>
      </c>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row>
    <row r="82" spans="1:42" ht="12.75" customHeight="1" x14ac:dyDescent="0.3">
      <c r="A82" s="7"/>
      <c r="B82" s="33">
        <f t="shared" si="0"/>
        <v>74</v>
      </c>
      <c r="C82" s="141"/>
      <c r="D82" s="108"/>
      <c r="E82" s="108"/>
      <c r="F82" s="108"/>
      <c r="G82" s="108"/>
      <c r="H82" s="108"/>
      <c r="I82" s="109"/>
      <c r="J82" s="37"/>
      <c r="K82" s="48" t="str">
        <f t="shared" si="1"/>
        <v/>
      </c>
      <c r="L82" s="48" t="str">
        <f t="shared" si="2"/>
        <v/>
      </c>
      <c r="M82" s="48" t="str">
        <f t="shared" si="3"/>
        <v/>
      </c>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row>
    <row r="83" spans="1:42" ht="12.75" customHeight="1" x14ac:dyDescent="0.3">
      <c r="A83" s="7"/>
      <c r="B83" s="33">
        <f t="shared" si="0"/>
        <v>75</v>
      </c>
      <c r="C83" s="141"/>
      <c r="D83" s="108"/>
      <c r="E83" s="108"/>
      <c r="F83" s="108"/>
      <c r="G83" s="108"/>
      <c r="H83" s="108"/>
      <c r="I83" s="109"/>
      <c r="J83" s="37"/>
      <c r="K83" s="48" t="str">
        <f t="shared" si="1"/>
        <v/>
      </c>
      <c r="L83" s="48" t="str">
        <f t="shared" si="2"/>
        <v/>
      </c>
      <c r="M83" s="48" t="str">
        <f t="shared" si="3"/>
        <v/>
      </c>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row>
    <row r="84" spans="1:42" ht="12.75" customHeight="1" x14ac:dyDescent="0.3">
      <c r="A84" s="7"/>
      <c r="B84" s="33">
        <f t="shared" si="0"/>
        <v>76</v>
      </c>
      <c r="C84" s="141"/>
      <c r="D84" s="108"/>
      <c r="E84" s="108"/>
      <c r="F84" s="108"/>
      <c r="G84" s="108"/>
      <c r="H84" s="108"/>
      <c r="I84" s="109"/>
      <c r="J84" s="37"/>
      <c r="K84" s="48" t="str">
        <f t="shared" si="1"/>
        <v/>
      </c>
      <c r="L84" s="48" t="str">
        <f t="shared" si="2"/>
        <v/>
      </c>
      <c r="M84" s="48" t="str">
        <f t="shared" si="3"/>
        <v/>
      </c>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row>
    <row r="85" spans="1:42" ht="12.75" customHeight="1" x14ac:dyDescent="0.3">
      <c r="A85" s="7"/>
      <c r="B85" s="33">
        <f t="shared" si="0"/>
        <v>77</v>
      </c>
      <c r="C85" s="141"/>
      <c r="D85" s="108"/>
      <c r="E85" s="108"/>
      <c r="F85" s="108"/>
      <c r="G85" s="108"/>
      <c r="H85" s="108"/>
      <c r="I85" s="109"/>
      <c r="J85" s="37"/>
      <c r="K85" s="48" t="str">
        <f t="shared" si="1"/>
        <v/>
      </c>
      <c r="L85" s="48" t="str">
        <f t="shared" si="2"/>
        <v/>
      </c>
      <c r="M85" s="48" t="str">
        <f t="shared" si="3"/>
        <v/>
      </c>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row>
    <row r="86" spans="1:42" ht="12.75" customHeight="1" x14ac:dyDescent="0.3">
      <c r="A86" s="7"/>
      <c r="B86" s="33">
        <f t="shared" si="0"/>
        <v>78</v>
      </c>
      <c r="C86" s="141"/>
      <c r="D86" s="108"/>
      <c r="E86" s="108"/>
      <c r="F86" s="108"/>
      <c r="G86" s="108"/>
      <c r="H86" s="108"/>
      <c r="I86" s="109"/>
      <c r="J86" s="37"/>
      <c r="K86" s="48" t="str">
        <f t="shared" si="1"/>
        <v/>
      </c>
      <c r="L86" s="48" t="str">
        <f t="shared" si="2"/>
        <v/>
      </c>
      <c r="M86" s="48" t="str">
        <f t="shared" si="3"/>
        <v/>
      </c>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row>
    <row r="87" spans="1:42" ht="12.75" customHeight="1" x14ac:dyDescent="0.3">
      <c r="A87" s="7"/>
      <c r="B87" s="33">
        <f t="shared" si="0"/>
        <v>79</v>
      </c>
      <c r="C87" s="141"/>
      <c r="D87" s="108"/>
      <c r="E87" s="108"/>
      <c r="F87" s="108"/>
      <c r="G87" s="108"/>
      <c r="H87" s="108"/>
      <c r="I87" s="109"/>
      <c r="J87" s="37"/>
      <c r="K87" s="48" t="str">
        <f t="shared" si="1"/>
        <v/>
      </c>
      <c r="L87" s="48" t="str">
        <f t="shared" si="2"/>
        <v/>
      </c>
      <c r="M87" s="48" t="str">
        <f t="shared" si="3"/>
        <v/>
      </c>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row>
    <row r="88" spans="1:42" ht="12.75" customHeight="1" x14ac:dyDescent="0.3">
      <c r="A88" s="7"/>
      <c r="B88" s="33">
        <f t="shared" si="0"/>
        <v>80</v>
      </c>
      <c r="C88" s="141"/>
      <c r="D88" s="108"/>
      <c r="E88" s="108"/>
      <c r="F88" s="108"/>
      <c r="G88" s="108"/>
      <c r="H88" s="108"/>
      <c r="I88" s="109"/>
      <c r="J88" s="37"/>
      <c r="K88" s="48" t="str">
        <f t="shared" si="1"/>
        <v/>
      </c>
      <c r="L88" s="48" t="str">
        <f t="shared" si="2"/>
        <v/>
      </c>
      <c r="M88" s="48" t="str">
        <f t="shared" si="3"/>
        <v/>
      </c>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row>
    <row r="89" spans="1:42" ht="12.75" customHeight="1" x14ac:dyDescent="0.3">
      <c r="A89" s="7"/>
      <c r="B89" s="33">
        <f t="shared" si="0"/>
        <v>81</v>
      </c>
      <c r="C89" s="141"/>
      <c r="D89" s="108"/>
      <c r="E89" s="108"/>
      <c r="F89" s="108"/>
      <c r="G89" s="108"/>
      <c r="H89" s="108"/>
      <c r="I89" s="109"/>
      <c r="J89" s="37"/>
      <c r="K89" s="48" t="str">
        <f t="shared" si="1"/>
        <v/>
      </c>
      <c r="L89" s="48" t="str">
        <f t="shared" si="2"/>
        <v/>
      </c>
      <c r="M89" s="48" t="str">
        <f t="shared" si="3"/>
        <v/>
      </c>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row>
    <row r="90" spans="1:42" ht="12.75" customHeight="1" x14ac:dyDescent="0.3">
      <c r="A90" s="7"/>
      <c r="B90" s="33">
        <f t="shared" si="0"/>
        <v>82</v>
      </c>
      <c r="C90" s="141"/>
      <c r="D90" s="108"/>
      <c r="E90" s="108"/>
      <c r="F90" s="108"/>
      <c r="G90" s="108"/>
      <c r="H90" s="108"/>
      <c r="I90" s="109"/>
      <c r="J90" s="37"/>
      <c r="K90" s="48" t="str">
        <f t="shared" si="1"/>
        <v/>
      </c>
      <c r="L90" s="48" t="str">
        <f t="shared" si="2"/>
        <v/>
      </c>
      <c r="M90" s="48" t="str">
        <f t="shared" si="3"/>
        <v/>
      </c>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row>
    <row r="91" spans="1:42" ht="12.75" customHeight="1" x14ac:dyDescent="0.3">
      <c r="A91" s="7"/>
      <c r="B91" s="33">
        <f t="shared" si="0"/>
        <v>83</v>
      </c>
      <c r="C91" s="141"/>
      <c r="D91" s="108"/>
      <c r="E91" s="108"/>
      <c r="F91" s="108"/>
      <c r="G91" s="108"/>
      <c r="H91" s="108"/>
      <c r="I91" s="109"/>
      <c r="J91" s="37"/>
      <c r="K91" s="48" t="str">
        <f t="shared" si="1"/>
        <v/>
      </c>
      <c r="L91" s="48" t="str">
        <f t="shared" si="2"/>
        <v/>
      </c>
      <c r="M91" s="48" t="str">
        <f t="shared" si="3"/>
        <v/>
      </c>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row>
    <row r="92" spans="1:42" ht="12.75" customHeight="1" x14ac:dyDescent="0.3">
      <c r="A92" s="7"/>
      <c r="B92" s="33">
        <f t="shared" si="0"/>
        <v>84</v>
      </c>
      <c r="C92" s="141"/>
      <c r="D92" s="108"/>
      <c r="E92" s="108"/>
      <c r="F92" s="108"/>
      <c r="G92" s="108"/>
      <c r="H92" s="108"/>
      <c r="I92" s="109"/>
      <c r="J92" s="37"/>
      <c r="K92" s="48" t="str">
        <f t="shared" si="1"/>
        <v/>
      </c>
      <c r="L92" s="48" t="str">
        <f t="shared" si="2"/>
        <v/>
      </c>
      <c r="M92" s="48" t="str">
        <f t="shared" si="3"/>
        <v/>
      </c>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row>
    <row r="93" spans="1:42" ht="12.75" customHeight="1" x14ac:dyDescent="0.3">
      <c r="A93" s="7"/>
      <c r="B93" s="33">
        <f t="shared" si="0"/>
        <v>85</v>
      </c>
      <c r="C93" s="141"/>
      <c r="D93" s="108"/>
      <c r="E93" s="108"/>
      <c r="F93" s="108"/>
      <c r="G93" s="108"/>
      <c r="H93" s="108"/>
      <c r="I93" s="109"/>
      <c r="J93" s="37"/>
      <c r="K93" s="48" t="str">
        <f t="shared" si="1"/>
        <v/>
      </c>
      <c r="L93" s="48" t="str">
        <f t="shared" si="2"/>
        <v/>
      </c>
      <c r="M93" s="48" t="str">
        <f t="shared" si="3"/>
        <v/>
      </c>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row>
    <row r="94" spans="1:42" ht="12.75" customHeight="1" x14ac:dyDescent="0.3">
      <c r="A94" s="7"/>
      <c r="B94" s="33">
        <f t="shared" si="0"/>
        <v>86</v>
      </c>
      <c r="C94" s="141"/>
      <c r="D94" s="108"/>
      <c r="E94" s="108"/>
      <c r="F94" s="108"/>
      <c r="G94" s="108"/>
      <c r="H94" s="108"/>
      <c r="I94" s="109"/>
      <c r="J94" s="37"/>
      <c r="K94" s="48" t="str">
        <f t="shared" si="1"/>
        <v/>
      </c>
      <c r="L94" s="48" t="str">
        <f t="shared" si="2"/>
        <v/>
      </c>
      <c r="M94" s="48" t="str">
        <f t="shared" si="3"/>
        <v/>
      </c>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row>
    <row r="95" spans="1:42" ht="12.75" customHeight="1" x14ac:dyDescent="0.3">
      <c r="A95" s="7"/>
      <c r="B95" s="33">
        <f t="shared" si="0"/>
        <v>87</v>
      </c>
      <c r="C95" s="141"/>
      <c r="D95" s="108"/>
      <c r="E95" s="108"/>
      <c r="F95" s="108"/>
      <c r="G95" s="108"/>
      <c r="H95" s="108"/>
      <c r="I95" s="109"/>
      <c r="J95" s="37"/>
      <c r="K95" s="48" t="str">
        <f t="shared" si="1"/>
        <v/>
      </c>
      <c r="L95" s="48" t="str">
        <f t="shared" si="2"/>
        <v/>
      </c>
      <c r="M95" s="48" t="str">
        <f t="shared" si="3"/>
        <v/>
      </c>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row>
    <row r="96" spans="1:42" ht="12.75" customHeight="1" x14ac:dyDescent="0.3">
      <c r="A96" s="7"/>
      <c r="B96" s="33">
        <f t="shared" si="0"/>
        <v>88</v>
      </c>
      <c r="C96" s="141"/>
      <c r="D96" s="108"/>
      <c r="E96" s="108"/>
      <c r="F96" s="108"/>
      <c r="G96" s="108"/>
      <c r="H96" s="108"/>
      <c r="I96" s="109"/>
      <c r="J96" s="37"/>
      <c r="K96" s="48" t="str">
        <f t="shared" si="1"/>
        <v/>
      </c>
      <c r="L96" s="48" t="str">
        <f t="shared" si="2"/>
        <v/>
      </c>
      <c r="M96" s="48" t="str">
        <f t="shared" si="3"/>
        <v/>
      </c>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row>
    <row r="97" spans="1:42" ht="12.75" customHeight="1" x14ac:dyDescent="0.3">
      <c r="A97" s="7"/>
      <c r="B97" s="33">
        <f t="shared" si="0"/>
        <v>89</v>
      </c>
      <c r="C97" s="141"/>
      <c r="D97" s="108"/>
      <c r="E97" s="108"/>
      <c r="F97" s="108"/>
      <c r="G97" s="108"/>
      <c r="H97" s="108"/>
      <c r="I97" s="109"/>
      <c r="J97" s="37"/>
      <c r="K97" s="48" t="str">
        <f t="shared" si="1"/>
        <v/>
      </c>
      <c r="L97" s="48" t="str">
        <f t="shared" si="2"/>
        <v/>
      </c>
      <c r="M97" s="48" t="str">
        <f t="shared" si="3"/>
        <v/>
      </c>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row>
    <row r="98" spans="1:42" ht="12.75" customHeight="1" x14ac:dyDescent="0.3">
      <c r="A98" s="7"/>
      <c r="B98" s="33">
        <f t="shared" si="0"/>
        <v>90</v>
      </c>
      <c r="C98" s="141"/>
      <c r="D98" s="108"/>
      <c r="E98" s="108"/>
      <c r="F98" s="108"/>
      <c r="G98" s="108"/>
      <c r="H98" s="108"/>
      <c r="I98" s="109"/>
      <c r="J98" s="37"/>
      <c r="K98" s="48" t="str">
        <f t="shared" si="1"/>
        <v/>
      </c>
      <c r="L98" s="48" t="str">
        <f t="shared" si="2"/>
        <v/>
      </c>
      <c r="M98" s="48" t="str">
        <f t="shared" si="3"/>
        <v/>
      </c>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row>
    <row r="99" spans="1:42" ht="12.75" customHeight="1" x14ac:dyDescent="0.3">
      <c r="A99" s="7"/>
      <c r="B99" s="33">
        <f t="shared" si="0"/>
        <v>91</v>
      </c>
      <c r="C99" s="141"/>
      <c r="D99" s="108"/>
      <c r="E99" s="108"/>
      <c r="F99" s="108"/>
      <c r="G99" s="108"/>
      <c r="H99" s="108"/>
      <c r="I99" s="109"/>
      <c r="J99" s="37"/>
      <c r="K99" s="48" t="str">
        <f t="shared" si="1"/>
        <v/>
      </c>
      <c r="L99" s="48" t="str">
        <f t="shared" si="2"/>
        <v/>
      </c>
      <c r="M99" s="48" t="str">
        <f t="shared" si="3"/>
        <v/>
      </c>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row>
    <row r="100" spans="1:42" ht="12.75" customHeight="1" x14ac:dyDescent="0.3">
      <c r="A100" s="7"/>
      <c r="B100" s="33">
        <f t="shared" si="0"/>
        <v>92</v>
      </c>
      <c r="C100" s="141"/>
      <c r="D100" s="108"/>
      <c r="E100" s="108"/>
      <c r="F100" s="108"/>
      <c r="G100" s="108"/>
      <c r="H100" s="108"/>
      <c r="I100" s="109"/>
      <c r="J100" s="37"/>
      <c r="K100" s="48" t="str">
        <f t="shared" si="1"/>
        <v/>
      </c>
      <c r="L100" s="48" t="str">
        <f t="shared" si="2"/>
        <v/>
      </c>
      <c r="M100" s="48" t="str">
        <f t="shared" si="3"/>
        <v/>
      </c>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row>
    <row r="101" spans="1:42" ht="12.75" customHeight="1" x14ac:dyDescent="0.3">
      <c r="A101" s="7"/>
      <c r="B101" s="33">
        <f t="shared" si="0"/>
        <v>93</v>
      </c>
      <c r="C101" s="141"/>
      <c r="D101" s="108"/>
      <c r="E101" s="108"/>
      <c r="F101" s="108"/>
      <c r="G101" s="108"/>
      <c r="H101" s="108"/>
      <c r="I101" s="109"/>
      <c r="J101" s="37"/>
      <c r="K101" s="48" t="str">
        <f t="shared" si="1"/>
        <v/>
      </c>
      <c r="L101" s="48" t="str">
        <f t="shared" si="2"/>
        <v/>
      </c>
      <c r="M101" s="48" t="str">
        <f t="shared" si="3"/>
        <v/>
      </c>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row>
    <row r="102" spans="1:42" ht="12.75" customHeight="1" x14ac:dyDescent="0.3">
      <c r="A102" s="7"/>
      <c r="B102" s="33">
        <f t="shared" si="0"/>
        <v>94</v>
      </c>
      <c r="C102" s="141"/>
      <c r="D102" s="108"/>
      <c r="E102" s="108"/>
      <c r="F102" s="108"/>
      <c r="G102" s="108"/>
      <c r="H102" s="108"/>
      <c r="I102" s="109"/>
      <c r="J102" s="37"/>
      <c r="K102" s="48" t="str">
        <f t="shared" si="1"/>
        <v/>
      </c>
      <c r="L102" s="48" t="str">
        <f t="shared" si="2"/>
        <v/>
      </c>
      <c r="M102" s="48" t="str">
        <f t="shared" si="3"/>
        <v/>
      </c>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row>
    <row r="103" spans="1:42" ht="12.75" customHeight="1" x14ac:dyDescent="0.3">
      <c r="A103" s="7"/>
      <c r="B103" s="33">
        <f t="shared" si="0"/>
        <v>95</v>
      </c>
      <c r="C103" s="141"/>
      <c r="D103" s="108"/>
      <c r="E103" s="108"/>
      <c r="F103" s="108"/>
      <c r="G103" s="108"/>
      <c r="H103" s="108"/>
      <c r="I103" s="109"/>
      <c r="J103" s="37"/>
      <c r="K103" s="48" t="str">
        <f t="shared" si="1"/>
        <v/>
      </c>
      <c r="L103" s="48" t="str">
        <f t="shared" si="2"/>
        <v/>
      </c>
      <c r="M103" s="48" t="str">
        <f t="shared" si="3"/>
        <v/>
      </c>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row>
    <row r="104" spans="1:42" ht="12.75" customHeight="1" x14ac:dyDescent="0.3">
      <c r="A104" s="7"/>
      <c r="B104" s="33">
        <f t="shared" si="0"/>
        <v>96</v>
      </c>
      <c r="C104" s="141"/>
      <c r="D104" s="108"/>
      <c r="E104" s="108"/>
      <c r="F104" s="108"/>
      <c r="G104" s="108"/>
      <c r="H104" s="108"/>
      <c r="I104" s="109"/>
      <c r="J104" s="37"/>
      <c r="K104" s="48" t="str">
        <f t="shared" si="1"/>
        <v/>
      </c>
      <c r="L104" s="48" t="str">
        <f t="shared" si="2"/>
        <v/>
      </c>
      <c r="M104" s="48" t="str">
        <f t="shared" si="3"/>
        <v/>
      </c>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row>
    <row r="105" spans="1:42" ht="12.75" customHeight="1" x14ac:dyDescent="0.3">
      <c r="A105" s="7"/>
      <c r="B105" s="33">
        <f t="shared" si="0"/>
        <v>97</v>
      </c>
      <c r="C105" s="141"/>
      <c r="D105" s="108"/>
      <c r="E105" s="108"/>
      <c r="F105" s="108"/>
      <c r="G105" s="108"/>
      <c r="H105" s="108"/>
      <c r="I105" s="109"/>
      <c r="J105" s="37"/>
      <c r="K105" s="48" t="str">
        <f t="shared" si="1"/>
        <v/>
      </c>
      <c r="L105" s="48" t="str">
        <f t="shared" si="2"/>
        <v/>
      </c>
      <c r="M105" s="48" t="str">
        <f t="shared" si="3"/>
        <v/>
      </c>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row>
    <row r="106" spans="1:42" ht="12.75" customHeight="1" x14ac:dyDescent="0.3">
      <c r="A106" s="7"/>
      <c r="B106" s="33">
        <f t="shared" si="0"/>
        <v>98</v>
      </c>
      <c r="C106" s="141"/>
      <c r="D106" s="108"/>
      <c r="E106" s="108"/>
      <c r="F106" s="108"/>
      <c r="G106" s="108"/>
      <c r="H106" s="108"/>
      <c r="I106" s="109"/>
      <c r="J106" s="37"/>
      <c r="K106" s="48" t="str">
        <f t="shared" si="1"/>
        <v/>
      </c>
      <c r="L106" s="48" t="str">
        <f t="shared" si="2"/>
        <v/>
      </c>
      <c r="M106" s="48" t="str">
        <f t="shared" si="3"/>
        <v/>
      </c>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row>
    <row r="107" spans="1:42" ht="12.75" customHeight="1" x14ac:dyDescent="0.3">
      <c r="A107" s="7"/>
      <c r="B107" s="33">
        <f t="shared" si="0"/>
        <v>99</v>
      </c>
      <c r="C107" s="141"/>
      <c r="D107" s="108"/>
      <c r="E107" s="108"/>
      <c r="F107" s="108"/>
      <c r="G107" s="108"/>
      <c r="H107" s="108"/>
      <c r="I107" s="109"/>
      <c r="J107" s="37"/>
      <c r="K107" s="48" t="str">
        <f t="shared" si="1"/>
        <v/>
      </c>
      <c r="L107" s="48" t="str">
        <f t="shared" si="2"/>
        <v/>
      </c>
      <c r="M107" s="48" t="str">
        <f t="shared" si="3"/>
        <v/>
      </c>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row>
    <row r="108" spans="1:42" ht="12.75" customHeight="1" x14ac:dyDescent="0.3">
      <c r="A108" s="7"/>
      <c r="B108" s="33">
        <f t="shared" si="0"/>
        <v>100</v>
      </c>
      <c r="C108" s="141"/>
      <c r="D108" s="108"/>
      <c r="E108" s="108"/>
      <c r="F108" s="108"/>
      <c r="G108" s="108"/>
      <c r="H108" s="108"/>
      <c r="I108" s="109"/>
      <c r="J108" s="37"/>
      <c r="K108" s="48" t="str">
        <f t="shared" si="1"/>
        <v/>
      </c>
      <c r="L108" s="48" t="str">
        <f t="shared" si="2"/>
        <v/>
      </c>
      <c r="M108" s="48" t="str">
        <f t="shared" si="3"/>
        <v/>
      </c>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row>
    <row r="109" spans="1:42" ht="27.75" customHeight="1" x14ac:dyDescent="0.3">
      <c r="A109" s="7"/>
      <c r="B109" s="52"/>
      <c r="C109" s="144"/>
      <c r="D109" s="108"/>
      <c r="E109" s="108"/>
      <c r="F109" s="108"/>
      <c r="G109" s="108"/>
      <c r="H109" s="108"/>
      <c r="I109" s="109"/>
      <c r="J109" s="53">
        <f t="shared" ref="J109:M109" si="4">ROUND(SUM(J9:J108),5)</f>
        <v>88400.94</v>
      </c>
      <c r="K109" s="53">
        <f t="shared" si="4"/>
        <v>1921.76</v>
      </c>
      <c r="L109" s="53">
        <f t="shared" si="4"/>
        <v>384.35</v>
      </c>
      <c r="M109" s="53">
        <f t="shared" si="4"/>
        <v>48.05</v>
      </c>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row>
    <row r="110" spans="1:42" ht="12.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row>
    <row r="111" spans="1:42" ht="12.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row>
    <row r="112" spans="1:42" ht="12.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row>
    <row r="113" spans="1:42" ht="12.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row>
    <row r="114" spans="1:42" ht="12.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row>
    <row r="115" spans="1:42" ht="12.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row>
    <row r="116" spans="1:42" ht="12.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row>
    <row r="117" spans="1:42" ht="12.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row>
    <row r="118" spans="1:42" ht="12.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row>
    <row r="119" spans="1:42" ht="12.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row>
    <row r="120" spans="1:42" ht="12.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row>
    <row r="121" spans="1:42" ht="12.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row>
    <row r="122" spans="1:42" ht="12.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row>
    <row r="123" spans="1:42" ht="12.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row>
    <row r="124" spans="1:42" ht="12.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row>
    <row r="125" spans="1:42" ht="12.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row>
    <row r="126" spans="1:42" ht="12.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row>
    <row r="127" spans="1:42" ht="12.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row>
    <row r="128" spans="1:42" ht="12.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row>
    <row r="129" spans="1:42" ht="12.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row>
    <row r="130" spans="1:42" ht="12.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row>
    <row r="131" spans="1:42" ht="12.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row>
    <row r="132" spans="1:42" ht="12.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row>
    <row r="133" spans="1:42" ht="12.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row>
    <row r="134" spans="1:42" ht="12.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row>
    <row r="135" spans="1:42" ht="12.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row>
    <row r="136" spans="1:42" ht="12.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row>
    <row r="137" spans="1:42" ht="12.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row>
    <row r="138" spans="1:42" ht="12.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row>
    <row r="139" spans="1:42" ht="12.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row>
    <row r="140" spans="1:42" ht="12.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row>
    <row r="141" spans="1:42" ht="12.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row>
    <row r="142" spans="1:42" ht="12.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row>
    <row r="143" spans="1:42" ht="12.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row>
    <row r="144" spans="1:42" ht="12.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row>
    <row r="145" spans="1:42" ht="12.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row>
    <row r="146" spans="1:42" ht="12.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row>
    <row r="147" spans="1:42" ht="12.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row>
    <row r="148" spans="1:42" ht="12.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row>
    <row r="149" spans="1:42" ht="12.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row>
    <row r="150" spans="1:42" ht="12.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row>
    <row r="151" spans="1:42" ht="12.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row>
    <row r="152" spans="1:42" ht="12.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row>
    <row r="153" spans="1:42" ht="12.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row>
    <row r="154" spans="1:42" ht="12.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row>
    <row r="155" spans="1:42" ht="12.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row>
    <row r="156" spans="1:42" ht="12.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row>
    <row r="157" spans="1:42" ht="12.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row>
    <row r="158" spans="1:42" ht="12.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row>
    <row r="159" spans="1:42" ht="12.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row>
    <row r="160" spans="1:42" ht="12.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row>
    <row r="161" spans="1:42" ht="12.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row>
    <row r="162" spans="1:42" ht="12.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row>
    <row r="163" spans="1:42" ht="12.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row>
    <row r="164" spans="1:42" ht="12.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row>
    <row r="165" spans="1:42" ht="12.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row>
    <row r="166" spans="1:42" ht="12.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row>
    <row r="167" spans="1:42" ht="12.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row>
    <row r="168" spans="1:42" ht="12.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row>
    <row r="169" spans="1:42" ht="12.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row>
    <row r="170" spans="1:42" ht="12.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row>
    <row r="171" spans="1:42" ht="12.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row>
    <row r="172" spans="1:42" ht="12.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row>
    <row r="173" spans="1:42" ht="12.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row>
    <row r="174" spans="1:42" ht="12.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row>
    <row r="175" spans="1:42" ht="12.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row>
    <row r="176" spans="1:42" ht="12.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row>
    <row r="177" spans="1:42" ht="12.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row>
    <row r="178" spans="1:42" ht="12.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row>
    <row r="179" spans="1:42" ht="12.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row>
    <row r="180" spans="1:42" ht="12.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row>
    <row r="181" spans="1:42" ht="12.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row>
    <row r="182" spans="1:42" ht="12.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row>
    <row r="183" spans="1:42" ht="12.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row>
    <row r="184" spans="1:42" ht="12.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row>
    <row r="185" spans="1:42" ht="12.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row>
    <row r="186" spans="1:42" ht="12.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row>
    <row r="187" spans="1:42" ht="12.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row>
    <row r="188" spans="1:42" ht="12.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row>
    <row r="189" spans="1:42" ht="12.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row>
    <row r="190" spans="1:42" ht="12.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row>
    <row r="191" spans="1:42" ht="12.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row>
    <row r="192" spans="1:42" ht="12.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row>
    <row r="193" spans="1:42" ht="12.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row>
    <row r="194" spans="1:42" ht="12.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row>
    <row r="195" spans="1:42" ht="12.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row>
    <row r="196" spans="1:42" ht="12.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row>
    <row r="197" spans="1:42" ht="12.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row>
    <row r="198" spans="1:42" ht="12.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row>
    <row r="199" spans="1:42" ht="12.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row>
    <row r="200" spans="1:42" ht="12.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row>
    <row r="201" spans="1:42" ht="12.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row>
    <row r="202" spans="1:42" ht="12.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row>
    <row r="203" spans="1:42" ht="12.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row>
    <row r="204" spans="1:42" ht="12.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row>
    <row r="205" spans="1:42" ht="12.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row>
    <row r="206" spans="1:42" ht="12.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row>
    <row r="207" spans="1:42" ht="12.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row>
    <row r="208" spans="1:42" ht="12.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row>
    <row r="209" spans="1:42" ht="12.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row>
    <row r="210" spans="1:42" ht="12.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row>
    <row r="211" spans="1:42" ht="12.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row>
    <row r="212" spans="1:42" ht="12.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row>
    <row r="213" spans="1:42" ht="12.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row>
    <row r="214" spans="1:42" ht="12.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row>
    <row r="215" spans="1:42" ht="12.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row>
    <row r="216" spans="1:42" ht="12.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row>
    <row r="217" spans="1:42" ht="12.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row>
    <row r="218" spans="1:42" ht="12.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row>
    <row r="219" spans="1:42" ht="12.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row>
    <row r="220" spans="1:42" ht="12.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row>
    <row r="221" spans="1:42" ht="12.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row>
    <row r="222" spans="1:42" ht="12.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row>
    <row r="223" spans="1:42" ht="12.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row>
    <row r="224" spans="1:42" ht="12.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row>
    <row r="225" spans="1:42" ht="12.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row>
    <row r="226" spans="1:42" ht="12.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row>
    <row r="227" spans="1:42" ht="12.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row>
    <row r="228" spans="1:42" ht="12.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row>
    <row r="229" spans="1:42" ht="12.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row>
    <row r="230" spans="1:42" ht="12.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row>
    <row r="231" spans="1:42" ht="12.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row>
    <row r="232" spans="1:42" ht="12.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row>
    <row r="233" spans="1:42" ht="12.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row>
    <row r="234" spans="1:42" ht="12.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row>
    <row r="235" spans="1:42" ht="12.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row>
    <row r="236" spans="1:42" ht="12.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row>
    <row r="237" spans="1:42" ht="12.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row>
    <row r="238" spans="1:42" ht="12.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row>
    <row r="239" spans="1:42" ht="12.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row>
    <row r="240" spans="1:42" ht="12.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row>
    <row r="241" spans="1:42" ht="12.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row>
    <row r="242" spans="1:42" ht="12.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row>
    <row r="243" spans="1:42" ht="12.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row>
    <row r="244" spans="1:42" ht="12.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row>
    <row r="245" spans="1:42" ht="12.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row>
    <row r="246" spans="1:42" ht="12.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row>
    <row r="247" spans="1:42" ht="12.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row>
    <row r="248" spans="1:42" ht="12.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row>
    <row r="249" spans="1:42" ht="12.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row>
    <row r="250" spans="1:42" ht="12.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row>
    <row r="251" spans="1:42" ht="12.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row>
    <row r="252" spans="1:42" ht="12.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row>
    <row r="253" spans="1:42" ht="12.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row>
    <row r="254" spans="1:42" ht="12.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row>
    <row r="255" spans="1:42" ht="12.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row>
    <row r="256" spans="1:42" ht="12.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row>
    <row r="257" spans="1:42" ht="12.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row>
    <row r="258" spans="1:42" ht="12.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row>
    <row r="259" spans="1:42" ht="12.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row>
    <row r="260" spans="1:42" ht="12.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row>
    <row r="261" spans="1:42" ht="12.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row>
    <row r="262" spans="1:42" ht="12.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row>
    <row r="263" spans="1:42" ht="12.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row>
    <row r="264" spans="1:42" ht="12.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row>
    <row r="265" spans="1:42" ht="12.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row>
    <row r="266" spans="1:42" ht="12.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row>
    <row r="267" spans="1:42" ht="12.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row>
    <row r="268" spans="1:42" ht="12.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row>
    <row r="269" spans="1:42" ht="12.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row>
    <row r="270" spans="1:42" ht="12.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row>
    <row r="271" spans="1:42" ht="12.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row>
    <row r="272" spans="1:42" ht="12.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row>
    <row r="273" spans="1:42" ht="12.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row>
    <row r="274" spans="1:42" ht="12.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row>
    <row r="275" spans="1:42" ht="12.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row>
    <row r="276" spans="1:42" ht="12.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row>
    <row r="277" spans="1:42" ht="12.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row>
    <row r="278" spans="1:42" ht="12.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row>
    <row r="279" spans="1:42" ht="12.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row>
    <row r="280" spans="1:42" ht="12.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row>
    <row r="281" spans="1:42" ht="12.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row>
    <row r="282" spans="1:42" ht="12.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row>
    <row r="283" spans="1:42" ht="12.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row>
    <row r="284" spans="1:42" ht="12.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row>
    <row r="285" spans="1:42" ht="12.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row>
    <row r="286" spans="1:42" ht="12.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row>
    <row r="287" spans="1:42" ht="12.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row>
    <row r="288" spans="1:42" ht="12.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row>
    <row r="289" spans="1:42" ht="12.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row>
    <row r="290" spans="1:42" ht="12.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row>
    <row r="291" spans="1:42" ht="12.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row>
    <row r="292" spans="1:42" ht="12.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row>
    <row r="293" spans="1:42" ht="12.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row>
    <row r="294" spans="1:42" ht="12.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row>
    <row r="295" spans="1:42" ht="12.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row>
    <row r="296" spans="1:42" ht="12.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row>
    <row r="297" spans="1:42" ht="12.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row>
    <row r="298" spans="1:42" ht="12.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row>
    <row r="299" spans="1:42" ht="12.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row>
    <row r="300" spans="1:42" ht="12.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row>
    <row r="301" spans="1:42" ht="12.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row>
    <row r="302" spans="1:42" ht="12.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row>
    <row r="303" spans="1:42" ht="12.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row>
    <row r="304" spans="1:42" ht="12.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row>
    <row r="305" spans="1:42" ht="12.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row>
    <row r="306" spans="1:42" ht="12.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row>
    <row r="307" spans="1:42" ht="12.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row>
    <row r="308" spans="1:42" ht="12.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row>
    <row r="309" spans="1:42" ht="12.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row>
    <row r="310" spans="1:42" ht="12.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row>
    <row r="311" spans="1:42" ht="12.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row>
    <row r="312" spans="1:42" ht="12.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row>
    <row r="313" spans="1:42" ht="12.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row>
    <row r="314" spans="1:42" ht="12.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row>
    <row r="315" spans="1:42" ht="12.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row>
    <row r="316" spans="1:42" ht="12.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row>
    <row r="317" spans="1:42" ht="12.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row>
    <row r="318" spans="1:42" ht="12.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row>
    <row r="319" spans="1:42" ht="12.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row>
    <row r="320" spans="1:42" ht="12.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row>
    <row r="321" spans="1:42" ht="12.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row>
    <row r="322" spans="1:42" ht="12.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row>
    <row r="323" spans="1:42" ht="12.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row>
    <row r="324" spans="1:42" ht="12.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row>
    <row r="325" spans="1:42" ht="12.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row>
    <row r="326" spans="1:42" ht="12.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row>
    <row r="327" spans="1:42" ht="12.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row>
    <row r="328" spans="1:42" ht="12.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row>
    <row r="329" spans="1:42" ht="12.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row>
    <row r="330" spans="1:42" ht="12.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row>
    <row r="331" spans="1:42" ht="12.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row>
    <row r="332" spans="1:42" ht="12.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row>
    <row r="333" spans="1:42" ht="12.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row>
    <row r="334" spans="1:42" ht="12.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row>
    <row r="335" spans="1:42" ht="12.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row>
    <row r="336" spans="1:42" ht="12.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row>
    <row r="337" spans="1:42" ht="12.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row>
    <row r="338" spans="1:42" ht="12.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row>
    <row r="339" spans="1:42" ht="12.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row>
    <row r="340" spans="1:42" ht="12.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row>
    <row r="341" spans="1:42" ht="12.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row>
    <row r="342" spans="1:42" ht="12.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row>
    <row r="343" spans="1:42" ht="12.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row>
    <row r="344" spans="1:42" ht="12.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row>
    <row r="345" spans="1:42" ht="12.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row>
    <row r="346" spans="1:42" ht="12.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row>
    <row r="347" spans="1:42" ht="12.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row>
    <row r="348" spans="1:42" ht="12.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row>
    <row r="349" spans="1:42" ht="12.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row>
    <row r="350" spans="1:42" ht="12.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row>
    <row r="351" spans="1:42" ht="12.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row>
    <row r="352" spans="1:42" ht="12.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row>
    <row r="353" spans="1:42" ht="12.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row>
    <row r="354" spans="1:42" ht="12.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row>
    <row r="355" spans="1:42" ht="12.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row>
    <row r="356" spans="1:42" ht="12.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row>
    <row r="357" spans="1:42" ht="12.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row>
    <row r="358" spans="1:42" ht="12.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row>
    <row r="359" spans="1:42" ht="12.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row>
    <row r="360" spans="1:42" ht="12.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row>
    <row r="361" spans="1:42" ht="12.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row>
    <row r="362" spans="1:42" ht="12.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row>
    <row r="363" spans="1:42" ht="12.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row>
    <row r="364" spans="1:42" ht="12.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row>
    <row r="365" spans="1:42" ht="12.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row>
    <row r="366" spans="1:42" ht="12.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row>
    <row r="367" spans="1:42" ht="12.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row>
    <row r="368" spans="1:42" ht="12.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row>
    <row r="369" spans="1:42" ht="12.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row>
    <row r="370" spans="1:42" ht="12.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row>
    <row r="371" spans="1:42" ht="12.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row>
    <row r="372" spans="1:42" ht="12.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row>
    <row r="373" spans="1:42" ht="12.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row>
    <row r="374" spans="1:42" ht="12.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row>
    <row r="375" spans="1:42" ht="12.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row>
    <row r="376" spans="1:42" ht="12.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row>
    <row r="377" spans="1:42" ht="12.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row>
    <row r="378" spans="1:42" ht="12.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row>
    <row r="379" spans="1:42" ht="12.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row>
    <row r="380" spans="1:42" ht="12.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row>
    <row r="381" spans="1:42" ht="12.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row>
    <row r="382" spans="1:42" ht="12.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row>
    <row r="383" spans="1:42" ht="12.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row>
    <row r="384" spans="1:42" ht="12.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row>
    <row r="385" spans="1:42" ht="12.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row>
    <row r="386" spans="1:42" ht="12.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row>
    <row r="387" spans="1:42" ht="12.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row>
    <row r="388" spans="1:42" ht="12.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row>
    <row r="389" spans="1:42" ht="12.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row>
    <row r="390" spans="1:42" ht="12.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row>
    <row r="391" spans="1:42" ht="12.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row>
    <row r="392" spans="1:42" ht="12.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row>
    <row r="393" spans="1:42" ht="12.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row>
    <row r="394" spans="1:42" ht="12.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row>
    <row r="395" spans="1:42" ht="12.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row>
    <row r="396" spans="1:42" ht="12.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row>
    <row r="397" spans="1:42" ht="12.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row>
    <row r="398" spans="1:42" ht="12.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row>
    <row r="399" spans="1:42" ht="12.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row>
    <row r="400" spans="1:42" ht="12.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row>
    <row r="401" spans="1:42" ht="12.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row>
    <row r="402" spans="1:42" ht="12.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row>
    <row r="403" spans="1:42" ht="12.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row>
    <row r="404" spans="1:42" ht="12.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row>
    <row r="405" spans="1:42" ht="12.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row>
    <row r="406" spans="1:42" ht="12.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row>
    <row r="407" spans="1:42" ht="12.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row>
    <row r="408" spans="1:42" ht="12.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row>
    <row r="409" spans="1:42" ht="12.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row>
    <row r="410" spans="1:42" ht="12.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row>
    <row r="411" spans="1:42" ht="12.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row>
    <row r="412" spans="1:42" ht="12.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row>
    <row r="413" spans="1:42" ht="12.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row>
    <row r="414" spans="1:42" ht="12.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row>
    <row r="415" spans="1:42" ht="12.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row>
    <row r="416" spans="1:42" ht="12.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row>
    <row r="417" spans="1:42" ht="12.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row>
    <row r="418" spans="1:42" ht="12.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row>
    <row r="419" spans="1:42" ht="12.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row>
    <row r="420" spans="1:42" ht="12.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row>
    <row r="421" spans="1:42" ht="12.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row>
    <row r="422" spans="1:42" ht="12.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row>
    <row r="423" spans="1:42" ht="12.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row>
    <row r="424" spans="1:42" ht="12.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row>
    <row r="425" spans="1:42" ht="12.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row>
    <row r="426" spans="1:42" ht="12.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row>
    <row r="427" spans="1:42" ht="12.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row>
    <row r="428" spans="1:42" ht="12.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row>
    <row r="429" spans="1:42" ht="12.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row>
    <row r="430" spans="1:42" ht="12.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row>
    <row r="431" spans="1:42" ht="12.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row>
    <row r="432" spans="1:42" ht="12.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row>
    <row r="433" spans="1:42" ht="12.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row>
    <row r="434" spans="1:42" ht="12.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row>
    <row r="435" spans="1:42" ht="12.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row>
    <row r="436" spans="1:42" ht="12.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row>
    <row r="437" spans="1:42" ht="12.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row>
    <row r="438" spans="1:42" ht="12.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row>
    <row r="439" spans="1:42" ht="12.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row>
    <row r="440" spans="1:42" ht="12.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row>
    <row r="441" spans="1:42" ht="12.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row>
    <row r="442" spans="1:42" ht="12.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row>
    <row r="443" spans="1:42" ht="12.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row>
    <row r="444" spans="1:42" ht="12.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row>
    <row r="445" spans="1:42" ht="12.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row>
    <row r="446" spans="1:42" ht="12.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row>
    <row r="447" spans="1:42" ht="12.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row>
    <row r="448" spans="1:42" ht="12.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row>
    <row r="449" spans="1:42" ht="12.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row>
    <row r="450" spans="1:42" ht="12.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row>
    <row r="451" spans="1:42" ht="12.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row>
    <row r="452" spans="1:42" ht="12.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row>
    <row r="453" spans="1:42" ht="12.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row>
    <row r="454" spans="1:42" ht="12.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row>
    <row r="455" spans="1:42" ht="12.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row>
    <row r="456" spans="1:42" ht="12.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row>
    <row r="457" spans="1:42" ht="12.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row>
    <row r="458" spans="1:42" ht="12.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row>
    <row r="459" spans="1:42" ht="12.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row>
    <row r="460" spans="1:42" ht="12.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row>
    <row r="461" spans="1:42" ht="12.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row>
    <row r="462" spans="1:42" ht="12.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row>
    <row r="463" spans="1:42" ht="12.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row>
    <row r="464" spans="1:42" ht="12.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row>
    <row r="465" spans="1:42" ht="12.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row>
    <row r="466" spans="1:42" ht="12.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row>
    <row r="467" spans="1:42" ht="12.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row>
    <row r="468" spans="1:42" ht="12.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row>
    <row r="469" spans="1:42" ht="12.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row>
    <row r="470" spans="1:42" ht="12.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row>
    <row r="471" spans="1:42" ht="12.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row>
    <row r="472" spans="1:42" ht="12.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row>
    <row r="473" spans="1:42" ht="12.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row>
    <row r="474" spans="1:42" ht="12.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row>
    <row r="475" spans="1:42" ht="12.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row>
    <row r="476" spans="1:42" ht="12.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row>
    <row r="477" spans="1:42" ht="12.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row>
    <row r="478" spans="1:42" ht="12.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row>
    <row r="479" spans="1:42" ht="12.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row>
    <row r="480" spans="1:42" ht="12.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row>
    <row r="481" spans="1:42" ht="12.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row>
    <row r="482" spans="1:42" ht="12.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row>
    <row r="483" spans="1:42" ht="12.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row>
    <row r="484" spans="1:42" ht="12.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row>
    <row r="485" spans="1:42" ht="12.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row>
    <row r="486" spans="1:42" ht="12.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row>
    <row r="487" spans="1:42" ht="12.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row>
    <row r="488" spans="1:42" ht="12.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row>
    <row r="489" spans="1:42" ht="12.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row>
    <row r="490" spans="1:42" ht="12.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row>
    <row r="491" spans="1:42" ht="12.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row>
    <row r="492" spans="1:42" ht="12.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row>
    <row r="493" spans="1:42" ht="12.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row>
    <row r="494" spans="1:42" ht="12.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row>
    <row r="495" spans="1:42" ht="12.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row>
    <row r="496" spans="1:42" ht="12.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row>
    <row r="497" spans="1:42" ht="12.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row>
    <row r="498" spans="1:42" ht="12.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row>
    <row r="499" spans="1:42" ht="12.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row>
    <row r="500" spans="1:42" ht="12.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row>
    <row r="501" spans="1:42" ht="12.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row>
    <row r="502" spans="1:42" ht="12.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row>
    <row r="503" spans="1:42" ht="12.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row>
    <row r="504" spans="1:42" ht="12.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row>
    <row r="505" spans="1:42" ht="12.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row>
    <row r="506" spans="1:42" ht="12.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row>
    <row r="507" spans="1:42" ht="12.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row>
    <row r="508" spans="1:42" ht="12.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row>
    <row r="509" spans="1:42" ht="12.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row>
    <row r="510" spans="1:42" ht="12.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row>
    <row r="511" spans="1:42" ht="12.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row>
    <row r="512" spans="1:42" ht="12.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row>
    <row r="513" spans="1:42" ht="12.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row>
    <row r="514" spans="1:42" ht="12.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row>
    <row r="515" spans="1:42" ht="12.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row>
    <row r="516" spans="1:42" ht="12.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row>
    <row r="517" spans="1:42" ht="12.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row>
    <row r="518" spans="1:42" ht="12.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row>
    <row r="519" spans="1:42" ht="12.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row>
    <row r="520" spans="1:42" ht="12.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row>
    <row r="521" spans="1:42" ht="12.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row>
    <row r="522" spans="1:42" ht="12.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row>
    <row r="523" spans="1:42" ht="12.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row>
    <row r="524" spans="1:42" ht="12.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row>
    <row r="525" spans="1:42" ht="12.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row>
    <row r="526" spans="1:42" ht="12.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row>
    <row r="527" spans="1:42" ht="12.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row>
    <row r="528" spans="1:42" ht="12.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row>
    <row r="529" spans="1:42" ht="12.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row>
    <row r="530" spans="1:42" ht="12.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row>
    <row r="531" spans="1:42" ht="12.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row>
    <row r="532" spans="1:42" ht="12.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row>
    <row r="533" spans="1:42" ht="12.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row>
    <row r="534" spans="1:42" ht="12.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row>
    <row r="535" spans="1:42" ht="12.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row>
    <row r="536" spans="1:42" ht="12.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row>
    <row r="537" spans="1:42" ht="12.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row>
    <row r="538" spans="1:42" ht="12.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row>
    <row r="539" spans="1:42" ht="12.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row>
    <row r="540" spans="1:42" ht="12.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row>
    <row r="541" spans="1:42" ht="12.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row>
    <row r="542" spans="1:42" ht="12.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row>
    <row r="543" spans="1:42" ht="12.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row>
    <row r="544" spans="1:42" ht="12.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row>
    <row r="545" spans="1:42" ht="12.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row>
    <row r="546" spans="1:42" ht="12.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row>
    <row r="547" spans="1:42" ht="12.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row>
    <row r="548" spans="1:42" ht="12.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row>
    <row r="549" spans="1:42" ht="12.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row>
    <row r="550" spans="1:42" ht="12.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row>
    <row r="551" spans="1:42" ht="12.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row>
    <row r="552" spans="1:42" ht="12.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row>
    <row r="553" spans="1:42" ht="12.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row>
    <row r="554" spans="1:42" ht="12.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row>
    <row r="555" spans="1:42" ht="12.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row>
    <row r="556" spans="1:42" ht="12.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row>
    <row r="557" spans="1:42" ht="12.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row>
    <row r="558" spans="1:42" ht="12.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row>
    <row r="559" spans="1:42" ht="12.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row>
    <row r="560" spans="1:42" ht="12.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row>
    <row r="561" spans="1:42" ht="12.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row>
    <row r="562" spans="1:42" ht="12.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row>
    <row r="563" spans="1:42" ht="12.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row>
    <row r="564" spans="1:42" ht="12.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row>
    <row r="565" spans="1:42" ht="12.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row>
    <row r="566" spans="1:42" ht="12.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row>
    <row r="567" spans="1:42" ht="12.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row>
    <row r="568" spans="1:42" ht="12.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row>
    <row r="569" spans="1:42" ht="12.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row>
    <row r="570" spans="1:42" ht="12.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row>
    <row r="571" spans="1:42" ht="12.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row>
    <row r="572" spans="1:42" ht="12.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row>
    <row r="573" spans="1:42" ht="12.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row>
    <row r="574" spans="1:42" ht="12.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row>
    <row r="575" spans="1:42" ht="12.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row>
    <row r="576" spans="1:42" ht="12.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row>
    <row r="577" spans="1:42" ht="12.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row>
    <row r="578" spans="1:42" ht="12.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row>
    <row r="579" spans="1:42" ht="12.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row>
    <row r="580" spans="1:42" ht="12.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row>
    <row r="581" spans="1:42" ht="12.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row>
    <row r="582" spans="1:42" ht="12.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row>
    <row r="583" spans="1:42" ht="12.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row>
    <row r="584" spans="1:42" ht="12.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row>
    <row r="585" spans="1:42" ht="12.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row>
    <row r="586" spans="1:42" ht="12.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row>
    <row r="587" spans="1:42" ht="12.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row>
    <row r="588" spans="1:42" ht="12.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row>
    <row r="589" spans="1:42" ht="12.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row>
    <row r="590" spans="1:42" ht="12.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row>
    <row r="591" spans="1:42" ht="12.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row>
    <row r="592" spans="1:42" ht="12.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row>
    <row r="593" spans="1:42" ht="12.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row>
    <row r="594" spans="1:42" ht="12.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row>
    <row r="595" spans="1:42" ht="12.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row>
    <row r="596" spans="1:42" ht="12.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row>
    <row r="597" spans="1:42" ht="12.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row>
    <row r="598" spans="1:42" ht="12.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row>
    <row r="599" spans="1:42" ht="12.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row>
    <row r="600" spans="1:42" ht="12.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row>
    <row r="601" spans="1:42" ht="12.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row>
    <row r="602" spans="1:42" ht="12.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row>
    <row r="603" spans="1:42" ht="12.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row>
    <row r="604" spans="1:42" ht="12.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row>
    <row r="605" spans="1:42" ht="12.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row>
    <row r="606" spans="1:42" ht="12.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row>
    <row r="607" spans="1:42" ht="12.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row>
    <row r="608" spans="1:42" ht="12.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row>
    <row r="609" spans="1:42" ht="12.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row>
    <row r="610" spans="1:42" ht="12.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row>
    <row r="611" spans="1:42" ht="12.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row>
    <row r="612" spans="1:42" ht="12.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row>
    <row r="613" spans="1:42" ht="12.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row>
    <row r="614" spans="1:42" ht="12.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row>
    <row r="615" spans="1:42" ht="12.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row>
    <row r="616" spans="1:42" ht="12.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row>
    <row r="617" spans="1:42" ht="12.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row>
    <row r="618" spans="1:42" ht="12.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row>
    <row r="619" spans="1:42" ht="12.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row>
    <row r="620" spans="1:42" ht="12.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row>
    <row r="621" spans="1:42" ht="12.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row>
    <row r="622" spans="1:42" ht="12.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row>
    <row r="623" spans="1:42" ht="12.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row>
    <row r="624" spans="1:42" ht="12.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row>
    <row r="625" spans="1:42" ht="12.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row>
    <row r="626" spans="1:42" ht="12.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row>
    <row r="627" spans="1:42" ht="12.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row>
    <row r="628" spans="1:42" ht="12.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row>
    <row r="629" spans="1:42" ht="12.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row>
    <row r="630" spans="1:42" ht="12.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row>
    <row r="631" spans="1:42" ht="12.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row>
    <row r="632" spans="1:42" ht="12.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row>
    <row r="633" spans="1:42" ht="12.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row>
    <row r="634" spans="1:42" ht="12.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row>
    <row r="635" spans="1:42" ht="12.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row>
    <row r="636" spans="1:42" ht="12.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row>
    <row r="637" spans="1:42" ht="12.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row>
    <row r="638" spans="1:42" ht="12.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row>
    <row r="639" spans="1:42" ht="12.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row>
    <row r="640" spans="1:42" ht="12.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row>
    <row r="641" spans="1:42" ht="12.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row>
    <row r="642" spans="1:42" ht="12.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row>
    <row r="643" spans="1:42" ht="12.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row>
    <row r="644" spans="1:42" ht="12.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row>
    <row r="645" spans="1:42" ht="12.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row>
    <row r="646" spans="1:42" ht="12.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row>
    <row r="647" spans="1:42" ht="12.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row>
    <row r="648" spans="1:42" ht="12.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row>
    <row r="649" spans="1:42" ht="12.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row>
    <row r="650" spans="1:42" ht="12.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row>
    <row r="651" spans="1:42" ht="12.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row>
    <row r="652" spans="1:42" ht="12.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row>
    <row r="653" spans="1:42" ht="12.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row>
    <row r="654" spans="1:42" ht="12.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row>
    <row r="655" spans="1:42" ht="12.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row>
    <row r="656" spans="1:42" ht="12.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row>
    <row r="657" spans="1:42" ht="12.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row>
    <row r="658" spans="1:42" ht="12.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row>
    <row r="659" spans="1:42" ht="12.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row>
    <row r="660" spans="1:42" ht="12.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row>
    <row r="661" spans="1:42" ht="12.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row>
    <row r="662" spans="1:42" ht="12.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row>
    <row r="663" spans="1:42" ht="12.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row>
    <row r="664" spans="1:42" ht="12.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row>
    <row r="665" spans="1:42" ht="12.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row>
    <row r="666" spans="1:42" ht="12.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row>
    <row r="667" spans="1:42" ht="12.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row>
    <row r="668" spans="1:42" ht="12.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row>
    <row r="669" spans="1:42" ht="12.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row>
    <row r="670" spans="1:42" ht="12.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row>
    <row r="671" spans="1:42" ht="12.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row>
    <row r="672" spans="1:42" ht="12.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row>
    <row r="673" spans="1:42" ht="12.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row>
    <row r="674" spans="1:42" ht="12.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row>
    <row r="675" spans="1:42" ht="12.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row>
    <row r="676" spans="1:42" ht="12.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row>
    <row r="677" spans="1:42" ht="12.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row>
    <row r="678" spans="1:42" ht="12.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row>
    <row r="679" spans="1:42" ht="12.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row>
    <row r="680" spans="1:42" ht="12.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row>
    <row r="681" spans="1:42" ht="12.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row>
    <row r="682" spans="1:42" ht="12.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row>
    <row r="683" spans="1:42" ht="12.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row>
    <row r="684" spans="1:42" ht="12.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row>
    <row r="685" spans="1:42" ht="12.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row>
    <row r="686" spans="1:42" ht="12.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row>
    <row r="687" spans="1:42" ht="12.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row>
    <row r="688" spans="1:42" ht="12.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row>
    <row r="689" spans="1:42" ht="12.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row>
    <row r="690" spans="1:42" ht="12.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row>
    <row r="691" spans="1:42" ht="12.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row>
    <row r="692" spans="1:42" ht="12.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row>
    <row r="693" spans="1:42" ht="12.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row>
    <row r="694" spans="1:42" ht="12.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row>
    <row r="695" spans="1:42" ht="12.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row>
    <row r="696" spans="1:42" ht="12.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row>
    <row r="697" spans="1:42" ht="12.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row>
    <row r="698" spans="1:42" ht="12.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row>
    <row r="699" spans="1:42" ht="12.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row>
    <row r="700" spans="1:42" ht="12.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row>
    <row r="701" spans="1:42" ht="12.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row>
    <row r="702" spans="1:42" ht="12.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row>
    <row r="703" spans="1:42" ht="12.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row>
    <row r="704" spans="1:42" ht="12.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row>
    <row r="705" spans="1:42" ht="12.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row>
    <row r="706" spans="1:42" ht="12.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row>
    <row r="707" spans="1:42" ht="12.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row>
    <row r="708" spans="1:42" ht="12.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row>
    <row r="709" spans="1:42" ht="12.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row>
    <row r="710" spans="1:42" ht="12.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row>
    <row r="711" spans="1:42" ht="12.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row>
    <row r="712" spans="1:42" ht="12.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row>
    <row r="713" spans="1:42" ht="12.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row>
    <row r="714" spans="1:42" ht="12.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row>
    <row r="715" spans="1:42" ht="12.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row>
    <row r="716" spans="1:42" ht="12.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row>
    <row r="717" spans="1:42" ht="12.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row>
    <row r="718" spans="1:42" ht="12.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row>
    <row r="719" spans="1:42" ht="12.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row>
    <row r="720" spans="1:42" ht="12.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row>
    <row r="721" spans="1:42" ht="12.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row>
    <row r="722" spans="1:42" ht="12.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row>
    <row r="723" spans="1:42" ht="12.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row>
    <row r="724" spans="1:42" ht="12.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row>
    <row r="725" spans="1:42" ht="12.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row>
    <row r="726" spans="1:42" ht="12.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row>
    <row r="727" spans="1:42" ht="12.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row>
    <row r="728" spans="1:42" ht="12.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row>
    <row r="729" spans="1:42" ht="12.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row>
    <row r="730" spans="1:42" ht="12.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row>
    <row r="731" spans="1:42" ht="12.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row>
    <row r="732" spans="1:42" ht="12.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row>
    <row r="733" spans="1:42" ht="12.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row>
    <row r="734" spans="1:42" ht="12.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row>
    <row r="735" spans="1:42" ht="12.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row>
    <row r="736" spans="1:42" ht="12.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row>
    <row r="737" spans="1:42" ht="12.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row>
    <row r="738" spans="1:42" ht="12.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row>
    <row r="739" spans="1:42" ht="12.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row>
    <row r="740" spans="1:42" ht="12.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row>
    <row r="741" spans="1:42" ht="12.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row>
    <row r="742" spans="1:42" ht="12.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row>
    <row r="743" spans="1:42" ht="12.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row>
    <row r="744" spans="1:42" ht="12.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row>
    <row r="745" spans="1:42" ht="12.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row>
    <row r="746" spans="1:42" ht="12.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row>
    <row r="747" spans="1:42" ht="12.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row>
    <row r="748" spans="1:42" ht="12.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row>
    <row r="749" spans="1:42" ht="12.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row>
    <row r="750" spans="1:42" ht="12.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row>
    <row r="751" spans="1:42" ht="12.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row>
    <row r="752" spans="1:42" ht="12.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row>
    <row r="753" spans="1:42" ht="12.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row>
    <row r="754" spans="1:42" ht="12.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row>
    <row r="755" spans="1:42" ht="12.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row>
    <row r="756" spans="1:42" ht="12.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row>
    <row r="757" spans="1:42" ht="12.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row>
    <row r="758" spans="1:42" ht="12.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row>
    <row r="759" spans="1:42" ht="12.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row>
    <row r="760" spans="1:42" ht="12.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row>
    <row r="761" spans="1:42" ht="12.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row>
    <row r="762" spans="1:42" ht="12.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row>
    <row r="763" spans="1:42" ht="12.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row>
    <row r="764" spans="1:42" ht="12.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row>
    <row r="765" spans="1:42" ht="12.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row>
    <row r="766" spans="1:42" ht="12.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row>
    <row r="767" spans="1:42" ht="12.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row>
    <row r="768" spans="1:42" ht="12.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row>
    <row r="769" spans="1:42" ht="12.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row>
    <row r="770" spans="1:42" ht="12.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row>
    <row r="771" spans="1:42" ht="12.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row>
    <row r="772" spans="1:42" ht="12.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row>
    <row r="773" spans="1:42" ht="12.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row>
    <row r="774" spans="1:42" ht="12.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row>
    <row r="775" spans="1:42" ht="12.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row>
    <row r="776" spans="1:42" ht="12.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row>
    <row r="777" spans="1:42" ht="12.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row>
    <row r="778" spans="1:42" ht="12.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row>
    <row r="779" spans="1:42" ht="12.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row>
    <row r="780" spans="1:42" ht="12.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row>
    <row r="781" spans="1:42" ht="12.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row>
    <row r="782" spans="1:42" ht="12.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row>
    <row r="783" spans="1:42" ht="12.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row>
    <row r="784" spans="1:42" ht="12.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row>
    <row r="785" spans="1:42" ht="12.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row>
    <row r="786" spans="1:42" ht="12.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row>
    <row r="787" spans="1:42" ht="12.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row>
    <row r="788" spans="1:42" ht="12.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row>
    <row r="789" spans="1:42" ht="12.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row>
    <row r="790" spans="1:42" ht="12.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row>
    <row r="791" spans="1:42" ht="12.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row>
    <row r="792" spans="1:42" ht="12.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row>
    <row r="793" spans="1:42" ht="12.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row>
    <row r="794" spans="1:42" ht="12.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row>
    <row r="795" spans="1:42" ht="12.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row>
    <row r="796" spans="1:42" ht="12.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row>
    <row r="797" spans="1:42" ht="12.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row>
    <row r="798" spans="1:42" ht="12.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row>
    <row r="799" spans="1:42" ht="12.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row>
    <row r="800" spans="1:42" ht="12.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row>
    <row r="801" spans="1:42" ht="12.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row>
    <row r="802" spans="1:42" ht="12.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row>
    <row r="803" spans="1:42" ht="12.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row>
    <row r="804" spans="1:42" ht="12.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row>
    <row r="805" spans="1:42" ht="12.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row>
    <row r="806" spans="1:42" ht="12.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row>
    <row r="807" spans="1:42" ht="12.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row>
    <row r="808" spans="1:42" ht="12.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row>
    <row r="809" spans="1:42" ht="12.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row>
    <row r="810" spans="1:42" ht="12.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row>
    <row r="811" spans="1:42" ht="12.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row>
    <row r="812" spans="1:42" ht="12.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row>
    <row r="813" spans="1:42" ht="12.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row>
    <row r="814" spans="1:42" ht="12.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row>
    <row r="815" spans="1:42" ht="12.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row>
    <row r="816" spans="1:42" ht="12.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row>
    <row r="817" spans="1:42" ht="12.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row>
    <row r="818" spans="1:42" ht="12.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row>
    <row r="819" spans="1:42" ht="12.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row>
    <row r="820" spans="1:42" ht="12.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row>
    <row r="821" spans="1:42" ht="12.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row>
    <row r="822" spans="1:42" ht="12.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row>
    <row r="823" spans="1:42" ht="12.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row>
    <row r="824" spans="1:42" ht="12.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row>
    <row r="825" spans="1:42" ht="12.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row>
    <row r="826" spans="1:42" ht="12.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row>
    <row r="827" spans="1:42" ht="12.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row>
    <row r="828" spans="1:42" ht="12.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row>
    <row r="829" spans="1:42" ht="12.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row>
    <row r="830" spans="1:42" ht="12.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row>
    <row r="831" spans="1:42" ht="12.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row>
    <row r="832" spans="1:42" ht="12.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row>
    <row r="833" spans="1:42" ht="12.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row>
    <row r="834" spans="1:42" ht="12.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row>
    <row r="835" spans="1:42" ht="12.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row>
    <row r="836" spans="1:42" ht="12.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row>
    <row r="837" spans="1:42" ht="12.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row>
    <row r="838" spans="1:42" ht="12.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row>
    <row r="839" spans="1:42" ht="12.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row>
    <row r="840" spans="1:42" ht="12.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row>
    <row r="841" spans="1:42" ht="12.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row>
    <row r="842" spans="1:42" ht="12.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row>
    <row r="843" spans="1:42" ht="12.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row>
    <row r="844" spans="1:42" ht="12.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row>
    <row r="845" spans="1:42" ht="12.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row>
    <row r="846" spans="1:42" ht="12.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row>
    <row r="847" spans="1:42" ht="12.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row>
    <row r="848" spans="1:42" ht="12.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row>
    <row r="849" spans="1:42" ht="12.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row>
    <row r="850" spans="1:42" ht="12.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row>
    <row r="851" spans="1:42" ht="12.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row>
    <row r="852" spans="1:42" ht="12.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row>
    <row r="853" spans="1:42" ht="12.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row>
    <row r="854" spans="1:42" ht="12.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row>
    <row r="855" spans="1:42" ht="12.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row>
    <row r="856" spans="1:42" ht="12.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row>
    <row r="857" spans="1:42" ht="12.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row>
    <row r="858" spans="1:42" ht="12.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row>
    <row r="859" spans="1:42" ht="12.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row>
    <row r="860" spans="1:42" ht="12.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row>
    <row r="861" spans="1:42" ht="12.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row>
    <row r="862" spans="1:42" ht="12.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row>
    <row r="863" spans="1:42" ht="12.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row>
    <row r="864" spans="1:42" ht="12.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row>
    <row r="865" spans="1:42" ht="12.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row>
    <row r="866" spans="1:42" ht="12.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row>
    <row r="867" spans="1:42" ht="12.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row>
    <row r="868" spans="1:42" ht="12.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row>
    <row r="869" spans="1:42" ht="12.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row>
    <row r="870" spans="1:42" ht="12.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row>
    <row r="871" spans="1:42" ht="12.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row>
    <row r="872" spans="1:42" ht="12.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row>
    <row r="873" spans="1:42" ht="12.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row>
    <row r="874" spans="1:42" ht="12.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row>
    <row r="875" spans="1:42" ht="12.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row>
    <row r="876" spans="1:42" ht="12.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row>
    <row r="877" spans="1:42" ht="12.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row>
    <row r="878" spans="1:42" ht="12.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row>
    <row r="879" spans="1:42" ht="12.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row>
    <row r="880" spans="1:42" ht="12.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row>
    <row r="881" spans="1:42" ht="12.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row>
    <row r="882" spans="1:42" ht="12.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row>
    <row r="883" spans="1:42" ht="12.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row>
    <row r="884" spans="1:42" ht="12.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row>
    <row r="885" spans="1:42" ht="12.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row>
    <row r="886" spans="1:42" ht="12.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row>
    <row r="887" spans="1:42" ht="12.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row>
    <row r="888" spans="1:42" ht="12.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row>
    <row r="889" spans="1:42" ht="12.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row>
    <row r="890" spans="1:42" ht="12.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row>
    <row r="891" spans="1:42" ht="12.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row>
    <row r="892" spans="1:42" ht="12.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row>
    <row r="893" spans="1:42" ht="12.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row>
    <row r="894" spans="1:42" ht="12.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row>
    <row r="895" spans="1:42" ht="12.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row>
    <row r="896" spans="1:42" ht="12.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row>
    <row r="897" spans="1:42" ht="12.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row>
    <row r="898" spans="1:42" ht="12.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row>
    <row r="899" spans="1:42" ht="12.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row>
    <row r="900" spans="1:42" ht="12.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row>
    <row r="901" spans="1:42" ht="12.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row>
    <row r="902" spans="1:42" ht="12.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row>
    <row r="903" spans="1:42" ht="12.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row>
    <row r="904" spans="1:42" ht="12.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row>
    <row r="905" spans="1:42" ht="12.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row>
    <row r="906" spans="1:42" ht="12.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row>
    <row r="907" spans="1:42" ht="12.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row>
    <row r="908" spans="1:42" ht="12.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row>
    <row r="909" spans="1:42" ht="12.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row>
    <row r="910" spans="1:42" ht="12.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row>
    <row r="911" spans="1:42" ht="12.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row>
    <row r="912" spans="1:42" ht="12.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row>
    <row r="913" spans="1:42" ht="12.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row>
    <row r="914" spans="1:42" ht="12.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row>
    <row r="915" spans="1:42" ht="12.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row>
    <row r="916" spans="1:42" ht="12.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row>
    <row r="917" spans="1:42" ht="12.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row>
    <row r="918" spans="1:42" ht="12.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row>
    <row r="919" spans="1:42" ht="12.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row>
    <row r="920" spans="1:42" ht="12.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row>
    <row r="921" spans="1:42" ht="12.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row>
    <row r="922" spans="1:42" ht="12.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row>
    <row r="923" spans="1:42" ht="12.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row>
    <row r="924" spans="1:42" ht="12.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row>
    <row r="925" spans="1:42" ht="12.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row>
    <row r="926" spans="1:42" ht="12.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row>
    <row r="927" spans="1:42" ht="12.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row>
    <row r="928" spans="1:42" ht="12.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row>
    <row r="929" spans="1:42" ht="12.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row>
    <row r="930" spans="1:42" ht="12.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row>
    <row r="931" spans="1:42" ht="12.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row>
    <row r="932" spans="1:42" ht="12.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row>
    <row r="933" spans="1:42" ht="12.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row>
    <row r="934" spans="1:42" ht="12.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row>
    <row r="935" spans="1:42" ht="12.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row>
    <row r="936" spans="1:42" ht="12.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row>
    <row r="937" spans="1:42" ht="12.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row>
    <row r="938" spans="1:42" ht="12.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row>
    <row r="939" spans="1:42" ht="12.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row>
    <row r="940" spans="1:42" ht="12.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row>
    <row r="941" spans="1:42" ht="12.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row>
    <row r="942" spans="1:42" ht="12.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row>
    <row r="943" spans="1:42" ht="12.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row>
    <row r="944" spans="1:42" ht="12.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row>
    <row r="945" spans="1:42" ht="12.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row>
    <row r="946" spans="1:42" ht="12.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row>
    <row r="947" spans="1:42" ht="12.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row>
    <row r="948" spans="1:42" ht="12.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row>
    <row r="949" spans="1:42" ht="12.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row>
    <row r="950" spans="1:42" ht="12.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row>
    <row r="951" spans="1:42" ht="12.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row>
    <row r="952" spans="1:42" ht="12.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row>
    <row r="953" spans="1:42" ht="12.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row>
    <row r="954" spans="1:42" ht="12.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row>
    <row r="955" spans="1:42" ht="12.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row>
    <row r="956" spans="1:42" ht="12.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row>
    <row r="957" spans="1:42" ht="12.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row>
    <row r="958" spans="1:42" ht="12.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row>
    <row r="959" spans="1:42" ht="12.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row>
    <row r="960" spans="1:42" ht="12.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row>
    <row r="961" spans="1:42" ht="12.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row>
    <row r="962" spans="1:42" ht="12.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row>
    <row r="963" spans="1:42" ht="12.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row>
    <row r="964" spans="1:42" ht="12.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row>
    <row r="965" spans="1:42" ht="12.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row>
    <row r="966" spans="1:42" ht="12.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row>
    <row r="967" spans="1:42" ht="12.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row>
    <row r="968" spans="1:42" ht="12.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row>
    <row r="969" spans="1:42" ht="12.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row>
    <row r="970" spans="1:42" ht="12.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row>
    <row r="971" spans="1:42" ht="12.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row>
    <row r="972" spans="1:42" ht="12.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row>
    <row r="973" spans="1:42" ht="12.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row>
    <row r="974" spans="1:42" ht="12.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row>
    <row r="975" spans="1:42" ht="12.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row>
    <row r="976" spans="1:42" ht="12.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row>
    <row r="977" spans="1:42" ht="12.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row>
    <row r="978" spans="1:42" ht="12.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row>
    <row r="979" spans="1:42" ht="12.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row>
    <row r="980" spans="1:42" ht="12.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row>
    <row r="981" spans="1:42" ht="12.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row>
    <row r="982" spans="1:42" ht="12.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row>
    <row r="983" spans="1:42" ht="12.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row>
    <row r="984" spans="1:42" ht="12.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row>
    <row r="985" spans="1:42" ht="12.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row>
    <row r="986" spans="1:42" ht="12.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row>
    <row r="987" spans="1:42" ht="12.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row>
    <row r="988" spans="1:42" ht="12.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row>
    <row r="989" spans="1:42" ht="12.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row>
    <row r="990" spans="1:42" ht="12.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row>
    <row r="991" spans="1:42" ht="12.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row>
    <row r="992" spans="1:42" ht="12.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row>
    <row r="993" spans="1:42" ht="12.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row>
    <row r="994" spans="1:42" ht="12.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row>
    <row r="995" spans="1:42" ht="12.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row>
    <row r="996" spans="1:42" ht="12.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row>
    <row r="997" spans="1:42" ht="12.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row>
    <row r="998" spans="1:42" ht="12.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row>
    <row r="999" spans="1:42" ht="12.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row>
    <row r="1000" spans="1:42" ht="12.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row>
  </sheetData>
  <mergeCells count="113">
    <mergeCell ref="C88:I88"/>
    <mergeCell ref="C89:I89"/>
    <mergeCell ref="C90:I90"/>
    <mergeCell ref="C91:I91"/>
    <mergeCell ref="C92:I92"/>
    <mergeCell ref="C93:I93"/>
    <mergeCell ref="C94:I94"/>
    <mergeCell ref="C79:I79"/>
    <mergeCell ref="C80:I80"/>
    <mergeCell ref="C81:I81"/>
    <mergeCell ref="C82:I82"/>
    <mergeCell ref="C83:I83"/>
    <mergeCell ref="C84:I84"/>
    <mergeCell ref="C85:I85"/>
    <mergeCell ref="C86:I86"/>
    <mergeCell ref="C87:I87"/>
    <mergeCell ref="C70:I70"/>
    <mergeCell ref="C71:I71"/>
    <mergeCell ref="C72:I72"/>
    <mergeCell ref="C73:I73"/>
    <mergeCell ref="C74:I74"/>
    <mergeCell ref="C75:I75"/>
    <mergeCell ref="C76:I76"/>
    <mergeCell ref="C77:I77"/>
    <mergeCell ref="C78:I78"/>
    <mergeCell ref="C61:I61"/>
    <mergeCell ref="C62:I62"/>
    <mergeCell ref="C63:I63"/>
    <mergeCell ref="C64:I64"/>
    <mergeCell ref="C65:I65"/>
    <mergeCell ref="C66:I66"/>
    <mergeCell ref="C67:I67"/>
    <mergeCell ref="C68:I68"/>
    <mergeCell ref="C69:I69"/>
    <mergeCell ref="C108:I108"/>
    <mergeCell ref="C109:I109"/>
    <mergeCell ref="C95:I95"/>
    <mergeCell ref="C96:I96"/>
    <mergeCell ref="C97:I97"/>
    <mergeCell ref="C98:I98"/>
    <mergeCell ref="C99:I99"/>
    <mergeCell ref="C100:I100"/>
    <mergeCell ref="C101:I101"/>
    <mergeCell ref="C43:I43"/>
    <mergeCell ref="C44:I44"/>
    <mergeCell ref="C45:I45"/>
    <mergeCell ref="C102:I102"/>
    <mergeCell ref="C103:I103"/>
    <mergeCell ref="C104:I104"/>
    <mergeCell ref="C105:I105"/>
    <mergeCell ref="C106:I106"/>
    <mergeCell ref="C107:I107"/>
    <mergeCell ref="C46:I46"/>
    <mergeCell ref="C47:I47"/>
    <mergeCell ref="C48:I48"/>
    <mergeCell ref="C49:I49"/>
    <mergeCell ref="C50:I50"/>
    <mergeCell ref="C51:I51"/>
    <mergeCell ref="C52:I52"/>
    <mergeCell ref="C53:I53"/>
    <mergeCell ref="C54:I54"/>
    <mergeCell ref="C55:I55"/>
    <mergeCell ref="C56:I56"/>
    <mergeCell ref="C57:I57"/>
    <mergeCell ref="C58:I58"/>
    <mergeCell ref="C59:I59"/>
    <mergeCell ref="C60:I60"/>
    <mergeCell ref="C34:I34"/>
    <mergeCell ref="C35:I35"/>
    <mergeCell ref="C36:I36"/>
    <mergeCell ref="C37:I37"/>
    <mergeCell ref="C38:I38"/>
    <mergeCell ref="C39:I39"/>
    <mergeCell ref="C40:I40"/>
    <mergeCell ref="C41:I41"/>
    <mergeCell ref="C42:I42"/>
    <mergeCell ref="C25:I25"/>
    <mergeCell ref="C26:I26"/>
    <mergeCell ref="C27:I27"/>
    <mergeCell ref="C28:I28"/>
    <mergeCell ref="C29:I29"/>
    <mergeCell ref="C30:I30"/>
    <mergeCell ref="C31:I31"/>
    <mergeCell ref="C32:I32"/>
    <mergeCell ref="C33:I33"/>
    <mergeCell ref="C16:I16"/>
    <mergeCell ref="C17:I17"/>
    <mergeCell ref="C18:I18"/>
    <mergeCell ref="C19:I19"/>
    <mergeCell ref="C20:I20"/>
    <mergeCell ref="C21:I21"/>
    <mergeCell ref="C22:I22"/>
    <mergeCell ref="C23:I23"/>
    <mergeCell ref="C24:I24"/>
    <mergeCell ref="C10:I10"/>
    <mergeCell ref="S10:U10"/>
    <mergeCell ref="C11:I11"/>
    <mergeCell ref="O11:Q11"/>
    <mergeCell ref="S11:U13"/>
    <mergeCell ref="C12:I12"/>
    <mergeCell ref="C13:I13"/>
    <mergeCell ref="C14:I14"/>
    <mergeCell ref="C15:I15"/>
    <mergeCell ref="O15:Q15"/>
    <mergeCell ref="B2:M3"/>
    <mergeCell ref="B4:M4"/>
    <mergeCell ref="N4:R4"/>
    <mergeCell ref="B5:M6"/>
    <mergeCell ref="B7:M7"/>
    <mergeCell ref="O7:Q7"/>
    <mergeCell ref="S7:U7"/>
    <mergeCell ref="C8:I8"/>
    <mergeCell ref="C9:I9"/>
  </mergeCells>
  <hyperlinks>
    <hyperlink ref="B1" location="Welcome!A1" display="Welcome" xr:uid="{00000000-0004-0000-0700-000000000000}"/>
    <hyperlink ref="C1" location="Dashboard!A1" display="Dashboard" xr:uid="{00000000-0004-0000-0700-000001000000}"/>
    <hyperlink ref="D1" location="Instructions!A1" display="Instructions" xr:uid="{00000000-0004-0000-0700-000002000000}"/>
    <hyperlink ref="E1" location="Project!A1" display="Project" xr:uid="{00000000-0004-0000-0700-000003000000}"/>
    <hyperlink ref="F1" location="Materials!A1" display="Materials" xr:uid="{00000000-0004-0000-0700-000004000000}"/>
    <hyperlink ref="G1" location="Labour!A1" display="Labour" xr:uid="{00000000-0004-0000-0700-000005000000}"/>
    <hyperlink ref="H1" location="Equipment!A1" display="Equipment" xr:uid="{00000000-0004-0000-0700-000006000000}"/>
    <hyperlink ref="I1" location="Overheads!A1" display="Overheads" xr:uid="{00000000-0004-0000-0700-000007000000}"/>
    <hyperlink ref="J1" location="'Risk &amp; Cont'!A1" display="Risk &amp; Cont" xr:uid="{00000000-0004-0000-0700-000008000000}"/>
    <hyperlink ref="K1" location="Money!A1" display="Money" xr:uid="{00000000-0004-0000-0700-000009000000}"/>
    <hyperlink ref="L1" location="Proposal!A1" display="Proposal" xr:uid="{00000000-0004-0000-0700-00000A000000}"/>
    <hyperlink ref="M1" location="Settings!A1" display="Settings" xr:uid="{00000000-0004-0000-0700-00000B000000}"/>
  </hyperlinks>
  <pageMargins left="0.75" right="0.75" top="1" bottom="1"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1000"/>
  <sheetViews>
    <sheetView workbookViewId="0"/>
  </sheetViews>
  <sheetFormatPr defaultColWidth="12.6640625" defaultRowHeight="15" customHeight="1" x14ac:dyDescent="0.25"/>
  <cols>
    <col min="1" max="25" width="13.77734375" customWidth="1"/>
    <col min="26" max="31" width="11.6640625" customWidth="1"/>
    <col min="32" max="40" width="8.77734375" customWidth="1"/>
  </cols>
  <sheetData>
    <row r="1" spans="1:40" ht="19.5" customHeight="1" x14ac:dyDescent="0.35">
      <c r="A1" s="1"/>
      <c r="B1" s="2" t="s">
        <v>0</v>
      </c>
      <c r="C1" s="3" t="s">
        <v>1</v>
      </c>
      <c r="D1" s="3" t="s">
        <v>2</v>
      </c>
      <c r="E1" s="3" t="s">
        <v>3</v>
      </c>
      <c r="F1" s="3" t="s">
        <v>4</v>
      </c>
      <c r="G1" s="3" t="s">
        <v>5</v>
      </c>
      <c r="H1" s="3" t="s">
        <v>6</v>
      </c>
      <c r="I1" s="3" t="s">
        <v>7</v>
      </c>
      <c r="J1" s="3" t="s">
        <v>8</v>
      </c>
      <c r="K1" s="3" t="s">
        <v>9</v>
      </c>
      <c r="L1" s="3" t="s">
        <v>10</v>
      </c>
      <c r="M1" s="3" t="s">
        <v>11</v>
      </c>
      <c r="N1" s="4"/>
      <c r="O1" s="5"/>
      <c r="P1" s="5"/>
      <c r="Q1" s="5"/>
      <c r="R1" s="5"/>
      <c r="S1" s="5"/>
      <c r="T1" s="5"/>
      <c r="U1" s="5"/>
      <c r="V1" s="5"/>
      <c r="W1" s="5"/>
      <c r="X1" s="5"/>
      <c r="Y1" s="5"/>
      <c r="Z1" s="5"/>
    </row>
    <row r="2" spans="1:40" ht="12.75" customHeight="1" x14ac:dyDescent="0.3">
      <c r="B2" s="106"/>
      <c r="C2" s="94"/>
      <c r="D2" s="94"/>
      <c r="E2" s="94"/>
      <c r="F2" s="94"/>
      <c r="G2" s="94"/>
      <c r="H2" s="94"/>
      <c r="I2" s="94"/>
      <c r="J2" s="94"/>
      <c r="K2" s="94"/>
      <c r="L2" s="94"/>
      <c r="M2" s="94"/>
      <c r="N2" s="7"/>
      <c r="O2" s="7"/>
      <c r="P2" s="7"/>
      <c r="Q2" s="7"/>
      <c r="R2" s="7"/>
      <c r="S2" s="7"/>
      <c r="T2" s="7"/>
      <c r="U2" s="7"/>
      <c r="V2" s="7"/>
      <c r="W2" s="7"/>
      <c r="X2" s="7"/>
      <c r="Y2" s="7"/>
      <c r="Z2" s="7"/>
      <c r="AA2" s="7"/>
      <c r="AB2" s="7"/>
      <c r="AC2" s="7"/>
      <c r="AD2" s="7"/>
      <c r="AE2" s="7"/>
      <c r="AF2" s="7"/>
      <c r="AG2" s="7"/>
      <c r="AH2" s="7"/>
      <c r="AI2" s="7"/>
      <c r="AJ2" s="7"/>
      <c r="AK2" s="7"/>
      <c r="AL2" s="7"/>
      <c r="AM2" s="7"/>
      <c r="AN2" s="7"/>
    </row>
    <row r="3" spans="1:40" ht="12.75" customHeight="1" x14ac:dyDescent="0.3">
      <c r="B3" s="94"/>
      <c r="C3" s="94"/>
      <c r="D3" s="94"/>
      <c r="E3" s="94"/>
      <c r="F3" s="94"/>
      <c r="G3" s="94"/>
      <c r="H3" s="94"/>
      <c r="I3" s="94"/>
      <c r="J3" s="94"/>
      <c r="K3" s="94"/>
      <c r="L3" s="94"/>
      <c r="M3" s="94"/>
      <c r="N3" s="7"/>
      <c r="O3" s="7"/>
      <c r="P3" s="7"/>
      <c r="Q3" s="7"/>
      <c r="R3" s="7"/>
      <c r="S3" s="7"/>
      <c r="T3" s="7"/>
      <c r="U3" s="7"/>
      <c r="V3" s="7"/>
      <c r="W3" s="7"/>
      <c r="X3" s="7"/>
      <c r="Y3" s="7"/>
      <c r="Z3" s="7"/>
      <c r="AA3" s="7"/>
      <c r="AB3" s="7"/>
      <c r="AC3" s="7"/>
      <c r="AD3" s="7"/>
      <c r="AE3" s="7"/>
      <c r="AF3" s="7"/>
      <c r="AG3" s="7"/>
      <c r="AH3" s="7"/>
      <c r="AI3" s="7"/>
      <c r="AJ3" s="7"/>
      <c r="AK3" s="7"/>
      <c r="AL3" s="7"/>
      <c r="AM3" s="7"/>
      <c r="AN3" s="7"/>
    </row>
    <row r="4" spans="1:40" ht="27.75" customHeight="1" x14ac:dyDescent="0.3">
      <c r="B4" s="107" t="s">
        <v>212</v>
      </c>
      <c r="C4" s="108"/>
      <c r="D4" s="108"/>
      <c r="E4" s="108"/>
      <c r="F4" s="108"/>
      <c r="G4" s="108"/>
      <c r="H4" s="108"/>
      <c r="I4" s="108"/>
      <c r="J4" s="108"/>
      <c r="K4" s="108"/>
      <c r="L4" s="108"/>
      <c r="M4" s="109"/>
      <c r="N4" s="138" t="s">
        <v>213</v>
      </c>
      <c r="O4" s="108"/>
      <c r="P4" s="108"/>
      <c r="Q4" s="108"/>
      <c r="R4" s="109"/>
      <c r="S4" s="7"/>
      <c r="T4" s="7"/>
      <c r="U4" s="7"/>
      <c r="V4" s="7"/>
      <c r="W4" s="7"/>
      <c r="X4" s="7"/>
      <c r="Y4" s="7"/>
      <c r="Z4" s="7"/>
      <c r="AA4" s="7"/>
      <c r="AB4" s="7"/>
      <c r="AC4" s="7"/>
      <c r="AD4" s="7"/>
      <c r="AE4" s="7"/>
      <c r="AF4" s="7"/>
      <c r="AG4" s="7"/>
      <c r="AH4" s="7"/>
      <c r="AI4" s="7"/>
      <c r="AJ4" s="7"/>
      <c r="AK4" s="7"/>
      <c r="AL4" s="7"/>
      <c r="AM4" s="7"/>
      <c r="AN4" s="7"/>
    </row>
    <row r="5" spans="1:40" ht="12.75" customHeight="1" x14ac:dyDescent="0.3">
      <c r="B5" s="106"/>
      <c r="C5" s="94"/>
      <c r="D5" s="94"/>
      <c r="E5" s="94"/>
      <c r="F5" s="94"/>
      <c r="G5" s="94"/>
      <c r="H5" s="94"/>
      <c r="I5" s="94"/>
      <c r="J5" s="94"/>
      <c r="K5" s="94"/>
      <c r="L5" s="94"/>
      <c r="M5" s="94"/>
      <c r="N5" s="7"/>
      <c r="O5" s="7"/>
      <c r="P5" s="7"/>
      <c r="Q5" s="7"/>
      <c r="R5" s="7"/>
      <c r="S5" s="7"/>
      <c r="T5" s="7"/>
      <c r="U5" s="7"/>
      <c r="V5" s="7"/>
      <c r="W5" s="7"/>
      <c r="X5" s="7"/>
      <c r="Y5" s="7"/>
      <c r="Z5" s="7"/>
      <c r="AA5" s="7"/>
      <c r="AB5" s="7"/>
      <c r="AC5" s="7"/>
      <c r="AD5" s="7"/>
      <c r="AE5" s="7"/>
      <c r="AF5" s="7"/>
      <c r="AG5" s="7"/>
      <c r="AH5" s="7"/>
      <c r="AI5" s="7"/>
      <c r="AJ5" s="7"/>
      <c r="AK5" s="7"/>
      <c r="AL5" s="7"/>
      <c r="AM5" s="7"/>
      <c r="AN5" s="7"/>
    </row>
    <row r="6" spans="1:40" ht="12.75" customHeight="1" x14ac:dyDescent="0.3">
      <c r="B6" s="94"/>
      <c r="C6" s="94"/>
      <c r="D6" s="94"/>
      <c r="E6" s="94"/>
      <c r="F6" s="94"/>
      <c r="G6" s="94"/>
      <c r="H6" s="94"/>
      <c r="I6" s="94"/>
      <c r="J6" s="94"/>
      <c r="K6" s="94"/>
      <c r="L6" s="94"/>
      <c r="M6" s="94"/>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12.75" customHeight="1" x14ac:dyDescent="0.3">
      <c r="B7" s="145" t="s">
        <v>214</v>
      </c>
      <c r="C7" s="146"/>
      <c r="D7" s="146"/>
      <c r="E7" s="146"/>
      <c r="F7" s="146"/>
      <c r="G7" s="146"/>
      <c r="H7" s="146"/>
      <c r="I7" s="147"/>
      <c r="J7" s="7"/>
      <c r="K7" s="148" t="s">
        <v>215</v>
      </c>
      <c r="L7" s="149"/>
      <c r="M7" s="150"/>
      <c r="N7" s="7"/>
      <c r="O7" s="151" t="e">
        <f>IF($C$9:$C$109="", "", IF(AVERAGEIF($C$9:$C$109, $O$9, $H$9:$H$109)=0, "", AVERAGEIF($C$9:$C$109, $O$9, $H$9:$H$109)))</f>
        <v>#VALUE!</v>
      </c>
      <c r="P7" s="108"/>
      <c r="Q7" s="108"/>
      <c r="R7" s="108"/>
      <c r="S7" s="108"/>
      <c r="T7" s="109"/>
      <c r="U7" s="7"/>
      <c r="V7" s="7"/>
      <c r="W7" s="7"/>
      <c r="X7" s="7"/>
      <c r="Y7" s="7"/>
      <c r="Z7" s="7"/>
      <c r="AA7" s="7"/>
      <c r="AB7" s="7"/>
      <c r="AC7" s="7"/>
      <c r="AD7" s="7"/>
      <c r="AE7" s="7"/>
      <c r="AF7" s="7"/>
      <c r="AG7" s="7"/>
      <c r="AH7" s="7"/>
      <c r="AI7" s="7"/>
      <c r="AJ7" s="7"/>
      <c r="AK7" s="7"/>
      <c r="AL7" s="7"/>
      <c r="AM7" s="7"/>
      <c r="AN7" s="7"/>
    </row>
    <row r="8" spans="1:40" ht="27.75" customHeight="1" x14ac:dyDescent="0.3">
      <c r="A8" s="54"/>
      <c r="B8" s="55">
        <v>0</v>
      </c>
      <c r="C8" s="18" t="s">
        <v>216</v>
      </c>
      <c r="D8" s="140" t="s">
        <v>217</v>
      </c>
      <c r="E8" s="113"/>
      <c r="F8" s="18" t="s">
        <v>218</v>
      </c>
      <c r="G8" s="18" t="s">
        <v>219</v>
      </c>
      <c r="H8" s="140" t="s">
        <v>220</v>
      </c>
      <c r="I8" s="153"/>
      <c r="J8" s="56"/>
      <c r="K8" s="57" t="s">
        <v>221</v>
      </c>
      <c r="L8" s="154" t="s">
        <v>222</v>
      </c>
      <c r="M8" s="109"/>
      <c r="N8" s="56"/>
      <c r="O8" s="57" t="s">
        <v>216</v>
      </c>
      <c r="P8" s="57" t="s">
        <v>223</v>
      </c>
      <c r="Q8" s="57" t="s">
        <v>224</v>
      </c>
      <c r="R8" s="57" t="s">
        <v>225</v>
      </c>
      <c r="S8" s="57" t="s">
        <v>226</v>
      </c>
      <c r="T8" s="57" t="s">
        <v>227</v>
      </c>
      <c r="U8" s="56"/>
      <c r="V8" s="56"/>
      <c r="W8" s="56"/>
      <c r="X8" s="56"/>
      <c r="Y8" s="56"/>
      <c r="Z8" s="56"/>
      <c r="AA8" s="56"/>
      <c r="AB8" s="56"/>
      <c r="AC8" s="56"/>
      <c r="AD8" s="56"/>
      <c r="AE8" s="56"/>
      <c r="AF8" s="56"/>
      <c r="AG8" s="56"/>
      <c r="AH8" s="56"/>
      <c r="AI8" s="56"/>
      <c r="AJ8" s="56"/>
      <c r="AK8" s="56"/>
      <c r="AL8" s="56"/>
      <c r="AM8" s="56"/>
      <c r="AN8" s="56"/>
    </row>
    <row r="9" spans="1:40" ht="12.75" customHeight="1" x14ac:dyDescent="0.3">
      <c r="B9" s="20">
        <f t="shared" ref="B9:B109" si="0">B8+1</f>
        <v>1</v>
      </c>
      <c r="C9" s="34" t="s">
        <v>228</v>
      </c>
      <c r="D9" s="136" t="s">
        <v>229</v>
      </c>
      <c r="E9" s="109"/>
      <c r="F9" s="58">
        <v>4</v>
      </c>
      <c r="G9" s="58">
        <v>4</v>
      </c>
      <c r="H9" s="142">
        <f t="shared" ref="H9:H109" si="1">IF(F9&gt;=0,IF(G9&gt;=0,F9*G9))</f>
        <v>16</v>
      </c>
      <c r="I9" s="109"/>
      <c r="J9" s="7"/>
      <c r="K9" s="59" t="s">
        <v>230</v>
      </c>
      <c r="L9" s="152">
        <v>5</v>
      </c>
      <c r="M9" s="109"/>
      <c r="N9" s="7"/>
      <c r="O9" s="12" t="s">
        <v>228</v>
      </c>
      <c r="P9" s="59">
        <f>IF($C$9:$C$109="", "0", IF(AVERAGEIF($C$9:$C$109, $O$9, $H$9:$H$109)=0, "", AVERAGEIF($C$9:$C$109, $O$9, $H$9:$H$109)))</f>
        <v>16</v>
      </c>
      <c r="Q9" s="59">
        <f t="shared" ref="Q9:Q12" si="2">IF(P9&lt;=5, N(L9), IF(P9&lt;=10, N(L10), IF(P9&lt;=15, N(L11), IF(P9&lt;=20, N(L12), IF(P9&lt;=25, N(L13), 0)))))</f>
        <v>20</v>
      </c>
      <c r="R9" s="35">
        <v>20</v>
      </c>
      <c r="S9" s="59">
        <f>(COUNTIF(C9:C22,"labour"))</f>
        <v>1</v>
      </c>
      <c r="T9" s="59">
        <f t="shared" ref="T9:T12" si="3">IF(S9=0, 0, P9/S9)</f>
        <v>16</v>
      </c>
      <c r="U9" s="7"/>
      <c r="V9" s="7"/>
      <c r="W9" s="7"/>
      <c r="X9" s="7"/>
      <c r="Y9" s="7"/>
      <c r="Z9" s="7"/>
      <c r="AA9" s="7"/>
      <c r="AB9" s="7"/>
      <c r="AC9" s="7"/>
      <c r="AD9" s="7"/>
      <c r="AE9" s="7"/>
      <c r="AF9" s="7"/>
      <c r="AG9" s="7"/>
      <c r="AH9" s="7"/>
      <c r="AI9" s="7"/>
      <c r="AJ9" s="7"/>
      <c r="AK9" s="7"/>
      <c r="AL9" s="7"/>
      <c r="AM9" s="7"/>
      <c r="AN9" s="7"/>
    </row>
    <row r="10" spans="1:40" ht="12.75" customHeight="1" x14ac:dyDescent="0.3">
      <c r="B10" s="20">
        <f t="shared" si="0"/>
        <v>2</v>
      </c>
      <c r="C10" s="34" t="s">
        <v>231</v>
      </c>
      <c r="D10" s="136" t="s">
        <v>232</v>
      </c>
      <c r="E10" s="109"/>
      <c r="F10" s="58">
        <v>4</v>
      </c>
      <c r="G10" s="58">
        <v>2</v>
      </c>
      <c r="H10" s="142">
        <f t="shared" si="1"/>
        <v>8</v>
      </c>
      <c r="I10" s="109"/>
      <c r="J10" s="7"/>
      <c r="K10" s="59" t="s">
        <v>233</v>
      </c>
      <c r="L10" s="152">
        <v>10</v>
      </c>
      <c r="M10" s="109"/>
      <c r="N10" s="7"/>
      <c r="O10" s="12" t="s">
        <v>234</v>
      </c>
      <c r="P10" s="59">
        <f>IF($C$9:$C$109="", "0", IF(AVERAGEIF($C$9:$C$109, $O$10, $H$9:$H$109)=0, "", AVERAGEIF($C$9:$C$109, $O$10, $H$9:$H$109)))</f>
        <v>5</v>
      </c>
      <c r="Q10" s="59">
        <f t="shared" si="2"/>
        <v>10</v>
      </c>
      <c r="R10" s="35">
        <v>10</v>
      </c>
      <c r="S10" s="59">
        <f>(COUNTIF(C10:C25,"materials"))</f>
        <v>1</v>
      </c>
      <c r="T10" s="59">
        <f t="shared" si="3"/>
        <v>5</v>
      </c>
      <c r="U10" s="7"/>
      <c r="V10" s="7"/>
      <c r="W10" s="7"/>
      <c r="X10" s="7"/>
      <c r="Y10" s="7"/>
      <c r="Z10" s="7"/>
      <c r="AA10" s="7"/>
      <c r="AB10" s="7"/>
      <c r="AC10" s="7"/>
      <c r="AD10" s="7"/>
      <c r="AE10" s="7"/>
      <c r="AF10" s="7"/>
      <c r="AG10" s="7"/>
      <c r="AH10" s="7"/>
      <c r="AI10" s="7"/>
      <c r="AJ10" s="7"/>
      <c r="AK10" s="7"/>
      <c r="AL10" s="7"/>
      <c r="AM10" s="7"/>
      <c r="AN10" s="7"/>
    </row>
    <row r="11" spans="1:40" ht="12.75" customHeight="1" x14ac:dyDescent="0.3">
      <c r="B11" s="20">
        <f t="shared" si="0"/>
        <v>3</v>
      </c>
      <c r="C11" s="34" t="s">
        <v>234</v>
      </c>
      <c r="D11" s="136" t="s">
        <v>235</v>
      </c>
      <c r="E11" s="109"/>
      <c r="F11" s="58">
        <v>1</v>
      </c>
      <c r="G11" s="58">
        <v>5</v>
      </c>
      <c r="H11" s="142">
        <f t="shared" si="1"/>
        <v>5</v>
      </c>
      <c r="I11" s="109"/>
      <c r="J11" s="7"/>
      <c r="K11" s="59" t="s">
        <v>236</v>
      </c>
      <c r="L11" s="152">
        <v>15</v>
      </c>
      <c r="M11" s="109"/>
      <c r="N11" s="7"/>
      <c r="O11" s="12" t="s">
        <v>231</v>
      </c>
      <c r="P11" s="59">
        <f>IF($C$9:$C$109="", "0", IF(AVERAGEIF($C$9:$C$109, $O$11, $H$9:$H$109)=0, "", AVERAGEIF($C$9:$C$109, $O$11, $H$9:$H$109)))</f>
        <v>8</v>
      </c>
      <c r="Q11" s="59">
        <f t="shared" si="2"/>
        <v>20</v>
      </c>
      <c r="R11" s="35">
        <v>20</v>
      </c>
      <c r="S11" s="59">
        <f>(COUNTIF(C11:C28,"machinery"))</f>
        <v>0</v>
      </c>
      <c r="T11" s="59">
        <f t="shared" si="3"/>
        <v>0</v>
      </c>
      <c r="U11" s="7"/>
      <c r="V11" s="7"/>
      <c r="W11" s="7"/>
      <c r="X11" s="7"/>
      <c r="Y11" s="7"/>
      <c r="Z11" s="7"/>
      <c r="AA11" s="7"/>
      <c r="AB11" s="7"/>
      <c r="AC11" s="7"/>
      <c r="AD11" s="7"/>
      <c r="AE11" s="7"/>
      <c r="AF11" s="7"/>
      <c r="AG11" s="7"/>
      <c r="AH11" s="7"/>
      <c r="AI11" s="7"/>
      <c r="AJ11" s="7"/>
      <c r="AK11" s="7"/>
      <c r="AL11" s="7"/>
      <c r="AM11" s="7"/>
      <c r="AN11" s="7"/>
    </row>
    <row r="12" spans="1:40" ht="12.75" customHeight="1" x14ac:dyDescent="0.3">
      <c r="B12" s="20">
        <f t="shared" si="0"/>
        <v>4</v>
      </c>
      <c r="C12" s="34"/>
      <c r="D12" s="136"/>
      <c r="E12" s="109"/>
      <c r="F12" s="58"/>
      <c r="G12" s="58"/>
      <c r="H12" s="142">
        <f t="shared" si="1"/>
        <v>0</v>
      </c>
      <c r="I12" s="109"/>
      <c r="J12" s="7"/>
      <c r="K12" s="59" t="s">
        <v>237</v>
      </c>
      <c r="L12" s="152">
        <v>20</v>
      </c>
      <c r="M12" s="109"/>
      <c r="N12" s="7"/>
      <c r="O12" s="12" t="s">
        <v>238</v>
      </c>
      <c r="P12" s="59" t="str">
        <f>IF($C$9:$C$109="", "0", IF(AVERAGEIF($C$9:$C$109, $O$12, $H$9:$H$109)=0, "", AVERAGEIF($C$9:$C$109, $O$12, $H$9:$H$109)))</f>
        <v>0</v>
      </c>
      <c r="Q12" s="59">
        <f t="shared" si="2"/>
        <v>0</v>
      </c>
      <c r="R12" s="35">
        <v>5</v>
      </c>
      <c r="S12" s="59">
        <f>(COUNTIF(C12:C29,"general"))</f>
        <v>0</v>
      </c>
      <c r="T12" s="59">
        <f t="shared" si="3"/>
        <v>0</v>
      </c>
      <c r="U12" s="7"/>
      <c r="V12" s="7"/>
      <c r="W12" s="7"/>
      <c r="X12" s="7"/>
      <c r="Y12" s="7"/>
      <c r="Z12" s="7"/>
      <c r="AA12" s="7"/>
      <c r="AB12" s="7"/>
      <c r="AC12" s="7"/>
      <c r="AD12" s="7"/>
      <c r="AE12" s="7"/>
      <c r="AF12" s="7"/>
      <c r="AG12" s="7"/>
      <c r="AH12" s="7"/>
      <c r="AI12" s="7"/>
      <c r="AJ12" s="7"/>
      <c r="AK12" s="7"/>
      <c r="AL12" s="7"/>
      <c r="AM12" s="7"/>
      <c r="AN12" s="7"/>
    </row>
    <row r="13" spans="1:40" ht="12.75" customHeight="1" x14ac:dyDescent="0.3">
      <c r="B13" s="20">
        <f t="shared" si="0"/>
        <v>5</v>
      </c>
      <c r="C13" s="34"/>
      <c r="D13" s="136"/>
      <c r="E13" s="109"/>
      <c r="F13" s="58"/>
      <c r="G13" s="58"/>
      <c r="H13" s="142">
        <f t="shared" si="1"/>
        <v>0</v>
      </c>
      <c r="I13" s="109"/>
      <c r="J13" s="7"/>
      <c r="K13" s="59" t="s">
        <v>239</v>
      </c>
      <c r="L13" s="152">
        <v>25</v>
      </c>
      <c r="M13" s="109"/>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row>
    <row r="14" spans="1:40" ht="12.75" customHeight="1" x14ac:dyDescent="0.3">
      <c r="B14" s="20">
        <f t="shared" si="0"/>
        <v>6</v>
      </c>
      <c r="C14" s="34"/>
      <c r="D14" s="136"/>
      <c r="E14" s="109"/>
      <c r="F14" s="58"/>
      <c r="G14" s="58"/>
      <c r="H14" s="142">
        <f t="shared" si="1"/>
        <v>0</v>
      </c>
      <c r="I14" s="109"/>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row>
    <row r="15" spans="1:40" ht="12.75" customHeight="1" x14ac:dyDescent="0.3">
      <c r="B15" s="20">
        <f t="shared" si="0"/>
        <v>7</v>
      </c>
      <c r="C15" s="34"/>
      <c r="D15" s="136"/>
      <c r="E15" s="109"/>
      <c r="F15" s="58"/>
      <c r="G15" s="58"/>
      <c r="H15" s="142">
        <f t="shared" si="1"/>
        <v>0</v>
      </c>
      <c r="I15" s="109"/>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row>
    <row r="16" spans="1:40" ht="12.75" customHeight="1" x14ac:dyDescent="0.3">
      <c r="B16" s="20">
        <f t="shared" si="0"/>
        <v>8</v>
      </c>
      <c r="C16" s="34"/>
      <c r="D16" s="136"/>
      <c r="E16" s="109"/>
      <c r="F16" s="58"/>
      <c r="G16" s="58"/>
      <c r="H16" s="142">
        <f t="shared" si="1"/>
        <v>0</v>
      </c>
      <c r="I16" s="109"/>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row>
    <row r="17" spans="2:40" ht="12.75" customHeight="1" x14ac:dyDescent="0.3">
      <c r="B17" s="20">
        <f t="shared" si="0"/>
        <v>9</v>
      </c>
      <c r="C17" s="34"/>
      <c r="D17" s="136"/>
      <c r="E17" s="109"/>
      <c r="F17" s="58"/>
      <c r="G17" s="58"/>
      <c r="H17" s="142">
        <f t="shared" si="1"/>
        <v>0</v>
      </c>
      <c r="I17" s="109"/>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row>
    <row r="18" spans="2:40" ht="12.75" customHeight="1" x14ac:dyDescent="0.3">
      <c r="B18" s="20">
        <f t="shared" si="0"/>
        <v>10</v>
      </c>
      <c r="C18" s="34"/>
      <c r="D18" s="136"/>
      <c r="E18" s="109"/>
      <c r="F18" s="58"/>
      <c r="G18" s="58"/>
      <c r="H18" s="142">
        <f t="shared" si="1"/>
        <v>0</v>
      </c>
      <c r="I18" s="109"/>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row>
    <row r="19" spans="2:40" ht="12.75" customHeight="1" x14ac:dyDescent="0.3">
      <c r="B19" s="20">
        <f t="shared" si="0"/>
        <v>11</v>
      </c>
      <c r="C19" s="34"/>
      <c r="D19" s="136"/>
      <c r="E19" s="109"/>
      <c r="F19" s="58"/>
      <c r="G19" s="58"/>
      <c r="H19" s="142">
        <f t="shared" si="1"/>
        <v>0</v>
      </c>
      <c r="I19" s="109"/>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row>
    <row r="20" spans="2:40" ht="12.75" customHeight="1" x14ac:dyDescent="0.3">
      <c r="B20" s="20">
        <f t="shared" si="0"/>
        <v>12</v>
      </c>
      <c r="C20" s="34"/>
      <c r="D20" s="136"/>
      <c r="E20" s="109"/>
      <c r="F20" s="58"/>
      <c r="G20" s="58"/>
      <c r="H20" s="142">
        <f t="shared" si="1"/>
        <v>0</v>
      </c>
      <c r="I20" s="109"/>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row>
    <row r="21" spans="2:40" ht="12.75" customHeight="1" x14ac:dyDescent="0.3">
      <c r="B21" s="20">
        <f t="shared" si="0"/>
        <v>13</v>
      </c>
      <c r="C21" s="34"/>
      <c r="D21" s="136"/>
      <c r="E21" s="109"/>
      <c r="F21" s="58"/>
      <c r="G21" s="58"/>
      <c r="H21" s="142">
        <f t="shared" si="1"/>
        <v>0</v>
      </c>
      <c r="I21" s="109"/>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row>
    <row r="22" spans="2:40" ht="12.75" customHeight="1" x14ac:dyDescent="0.3">
      <c r="B22" s="20">
        <f t="shared" si="0"/>
        <v>14</v>
      </c>
      <c r="C22" s="34"/>
      <c r="D22" s="136"/>
      <c r="E22" s="109"/>
      <c r="F22" s="58"/>
      <c r="G22" s="58"/>
      <c r="H22" s="142">
        <f t="shared" si="1"/>
        <v>0</v>
      </c>
      <c r="I22" s="109"/>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row>
    <row r="23" spans="2:40" ht="12.75" customHeight="1" x14ac:dyDescent="0.3">
      <c r="B23" s="20">
        <f t="shared" si="0"/>
        <v>15</v>
      </c>
      <c r="C23" s="34"/>
      <c r="D23" s="136"/>
      <c r="E23" s="109"/>
      <c r="F23" s="58"/>
      <c r="G23" s="58"/>
      <c r="H23" s="142">
        <f t="shared" si="1"/>
        <v>0</v>
      </c>
      <c r="I23" s="109"/>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row>
    <row r="24" spans="2:40" ht="12.75" customHeight="1" x14ac:dyDescent="0.3">
      <c r="B24" s="20">
        <f t="shared" si="0"/>
        <v>16</v>
      </c>
      <c r="C24" s="34"/>
      <c r="D24" s="136"/>
      <c r="E24" s="109"/>
      <c r="F24" s="58"/>
      <c r="G24" s="58"/>
      <c r="H24" s="142">
        <f t="shared" si="1"/>
        <v>0</v>
      </c>
      <c r="I24" s="109"/>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row>
    <row r="25" spans="2:40" ht="12.75" customHeight="1" x14ac:dyDescent="0.3">
      <c r="B25" s="20">
        <f t="shared" si="0"/>
        <v>17</v>
      </c>
      <c r="C25" s="34"/>
      <c r="D25" s="136"/>
      <c r="E25" s="109"/>
      <c r="F25" s="58"/>
      <c r="G25" s="58"/>
      <c r="H25" s="142">
        <f t="shared" si="1"/>
        <v>0</v>
      </c>
      <c r="I25" s="109"/>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row>
    <row r="26" spans="2:40" ht="12.75" customHeight="1" x14ac:dyDescent="0.3">
      <c r="B26" s="20">
        <f t="shared" si="0"/>
        <v>18</v>
      </c>
      <c r="C26" s="34"/>
      <c r="D26" s="136"/>
      <c r="E26" s="109"/>
      <c r="F26" s="58"/>
      <c r="G26" s="58"/>
      <c r="H26" s="142">
        <f t="shared" si="1"/>
        <v>0</v>
      </c>
      <c r="I26" s="109"/>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row>
    <row r="27" spans="2:40" ht="12.75" customHeight="1" x14ac:dyDescent="0.3">
      <c r="B27" s="20">
        <f t="shared" si="0"/>
        <v>19</v>
      </c>
      <c r="C27" s="34"/>
      <c r="D27" s="136"/>
      <c r="E27" s="109"/>
      <c r="F27" s="58"/>
      <c r="G27" s="58"/>
      <c r="H27" s="142">
        <f t="shared" si="1"/>
        <v>0</v>
      </c>
      <c r="I27" s="109"/>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row>
    <row r="28" spans="2:40" ht="12.75" customHeight="1" x14ac:dyDescent="0.3">
      <c r="B28" s="20">
        <f t="shared" si="0"/>
        <v>20</v>
      </c>
      <c r="C28" s="34"/>
      <c r="D28" s="136"/>
      <c r="E28" s="109"/>
      <c r="F28" s="58"/>
      <c r="G28" s="58"/>
      <c r="H28" s="142">
        <f t="shared" si="1"/>
        <v>0</v>
      </c>
      <c r="I28" s="109"/>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row>
    <row r="29" spans="2:40" ht="12.75" customHeight="1" x14ac:dyDescent="0.3">
      <c r="B29" s="20">
        <f t="shared" si="0"/>
        <v>21</v>
      </c>
      <c r="C29" s="34"/>
      <c r="D29" s="136"/>
      <c r="E29" s="109"/>
      <c r="F29" s="58"/>
      <c r="G29" s="58"/>
      <c r="H29" s="142">
        <f t="shared" si="1"/>
        <v>0</v>
      </c>
      <c r="I29" s="109"/>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row>
    <row r="30" spans="2:40" ht="12.75" customHeight="1" x14ac:dyDescent="0.3">
      <c r="B30" s="20">
        <f t="shared" si="0"/>
        <v>22</v>
      </c>
      <c r="C30" s="34"/>
      <c r="D30" s="136"/>
      <c r="E30" s="109"/>
      <c r="F30" s="58"/>
      <c r="G30" s="58"/>
      <c r="H30" s="142">
        <f t="shared" si="1"/>
        <v>0</v>
      </c>
      <c r="I30" s="109"/>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row>
    <row r="31" spans="2:40" ht="12.75" customHeight="1" x14ac:dyDescent="0.3">
      <c r="B31" s="20">
        <f t="shared" si="0"/>
        <v>23</v>
      </c>
      <c r="C31" s="34"/>
      <c r="D31" s="136"/>
      <c r="E31" s="109"/>
      <c r="F31" s="58"/>
      <c r="G31" s="58"/>
      <c r="H31" s="142">
        <f t="shared" si="1"/>
        <v>0</v>
      </c>
      <c r="I31" s="109"/>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row>
    <row r="32" spans="2:40" ht="12.75" customHeight="1" x14ac:dyDescent="0.3">
      <c r="B32" s="20">
        <f t="shared" si="0"/>
        <v>24</v>
      </c>
      <c r="C32" s="34"/>
      <c r="D32" s="136"/>
      <c r="E32" s="109"/>
      <c r="F32" s="58"/>
      <c r="G32" s="58"/>
      <c r="H32" s="142">
        <f t="shared" si="1"/>
        <v>0</v>
      </c>
      <c r="I32" s="109"/>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row>
    <row r="33" spans="2:40" ht="12.75" customHeight="1" x14ac:dyDescent="0.3">
      <c r="B33" s="20">
        <f t="shared" si="0"/>
        <v>25</v>
      </c>
      <c r="C33" s="34"/>
      <c r="D33" s="136"/>
      <c r="E33" s="109"/>
      <c r="F33" s="58"/>
      <c r="G33" s="58"/>
      <c r="H33" s="142">
        <f t="shared" si="1"/>
        <v>0</v>
      </c>
      <c r="I33" s="109"/>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row>
    <row r="34" spans="2:40" ht="12.75" customHeight="1" x14ac:dyDescent="0.3">
      <c r="B34" s="20">
        <f t="shared" si="0"/>
        <v>26</v>
      </c>
      <c r="C34" s="34"/>
      <c r="D34" s="136"/>
      <c r="E34" s="109"/>
      <c r="F34" s="58"/>
      <c r="G34" s="58"/>
      <c r="H34" s="142">
        <f t="shared" si="1"/>
        <v>0</v>
      </c>
      <c r="I34" s="109"/>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row>
    <row r="35" spans="2:40" ht="12.75" customHeight="1" x14ac:dyDescent="0.3">
      <c r="B35" s="20">
        <f t="shared" si="0"/>
        <v>27</v>
      </c>
      <c r="C35" s="34"/>
      <c r="D35" s="136"/>
      <c r="E35" s="109"/>
      <c r="F35" s="58"/>
      <c r="G35" s="58"/>
      <c r="H35" s="142">
        <f t="shared" si="1"/>
        <v>0</v>
      </c>
      <c r="I35" s="109"/>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row>
    <row r="36" spans="2:40" ht="12.75" customHeight="1" x14ac:dyDescent="0.3">
      <c r="B36" s="20">
        <f t="shared" si="0"/>
        <v>28</v>
      </c>
      <c r="C36" s="34"/>
      <c r="D36" s="136"/>
      <c r="E36" s="109"/>
      <c r="F36" s="58"/>
      <c r="G36" s="58"/>
      <c r="H36" s="142">
        <f t="shared" si="1"/>
        <v>0</v>
      </c>
      <c r="I36" s="109"/>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row>
    <row r="37" spans="2:40" ht="12.75" customHeight="1" x14ac:dyDescent="0.3">
      <c r="B37" s="20">
        <f t="shared" si="0"/>
        <v>29</v>
      </c>
      <c r="C37" s="34"/>
      <c r="D37" s="136"/>
      <c r="E37" s="109"/>
      <c r="F37" s="58"/>
      <c r="G37" s="58"/>
      <c r="H37" s="142">
        <f t="shared" si="1"/>
        <v>0</v>
      </c>
      <c r="I37" s="109"/>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row>
    <row r="38" spans="2:40" ht="12.75" customHeight="1" x14ac:dyDescent="0.3">
      <c r="B38" s="20">
        <f t="shared" si="0"/>
        <v>30</v>
      </c>
      <c r="C38" s="34"/>
      <c r="D38" s="136"/>
      <c r="E38" s="109"/>
      <c r="F38" s="58"/>
      <c r="G38" s="58"/>
      <c r="H38" s="142">
        <f t="shared" si="1"/>
        <v>0</v>
      </c>
      <c r="I38" s="109"/>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row>
    <row r="39" spans="2:40" ht="12.75" customHeight="1" x14ac:dyDescent="0.3">
      <c r="B39" s="20">
        <f t="shared" si="0"/>
        <v>31</v>
      </c>
      <c r="C39" s="34"/>
      <c r="D39" s="136"/>
      <c r="E39" s="109"/>
      <c r="F39" s="58"/>
      <c r="G39" s="58"/>
      <c r="H39" s="142">
        <f t="shared" si="1"/>
        <v>0</v>
      </c>
      <c r="I39" s="109"/>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row>
    <row r="40" spans="2:40" ht="12.75" customHeight="1" x14ac:dyDescent="0.3">
      <c r="B40" s="20">
        <f t="shared" si="0"/>
        <v>32</v>
      </c>
      <c r="C40" s="34"/>
      <c r="D40" s="136"/>
      <c r="E40" s="109"/>
      <c r="F40" s="58"/>
      <c r="G40" s="58"/>
      <c r="H40" s="142">
        <f t="shared" si="1"/>
        <v>0</v>
      </c>
      <c r="I40" s="109"/>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row>
    <row r="41" spans="2:40" ht="12.75" customHeight="1" x14ac:dyDescent="0.3">
      <c r="B41" s="20">
        <f t="shared" si="0"/>
        <v>33</v>
      </c>
      <c r="C41" s="34"/>
      <c r="D41" s="136"/>
      <c r="E41" s="109"/>
      <c r="F41" s="58"/>
      <c r="G41" s="58"/>
      <c r="H41" s="142">
        <f t="shared" si="1"/>
        <v>0</v>
      </c>
      <c r="I41" s="109"/>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row>
    <row r="42" spans="2:40" ht="12.75" customHeight="1" x14ac:dyDescent="0.3">
      <c r="B42" s="20">
        <f t="shared" si="0"/>
        <v>34</v>
      </c>
      <c r="C42" s="34"/>
      <c r="D42" s="136"/>
      <c r="E42" s="109"/>
      <c r="F42" s="58"/>
      <c r="G42" s="58"/>
      <c r="H42" s="142">
        <f t="shared" si="1"/>
        <v>0</v>
      </c>
      <c r="I42" s="109"/>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row>
    <row r="43" spans="2:40" ht="12.75" customHeight="1" x14ac:dyDescent="0.3">
      <c r="B43" s="20">
        <f t="shared" si="0"/>
        <v>35</v>
      </c>
      <c r="C43" s="34"/>
      <c r="D43" s="136"/>
      <c r="E43" s="109"/>
      <c r="F43" s="58"/>
      <c r="G43" s="58"/>
      <c r="H43" s="142">
        <f t="shared" si="1"/>
        <v>0</v>
      </c>
      <c r="I43" s="109"/>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row>
    <row r="44" spans="2:40" ht="12.75" customHeight="1" x14ac:dyDescent="0.3">
      <c r="B44" s="20">
        <f t="shared" si="0"/>
        <v>36</v>
      </c>
      <c r="C44" s="34"/>
      <c r="D44" s="136"/>
      <c r="E44" s="109"/>
      <c r="F44" s="58"/>
      <c r="G44" s="58"/>
      <c r="H44" s="142">
        <f t="shared" si="1"/>
        <v>0</v>
      </c>
      <c r="I44" s="109"/>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row>
    <row r="45" spans="2:40" ht="12.75" customHeight="1" x14ac:dyDescent="0.3">
      <c r="B45" s="20">
        <f t="shared" si="0"/>
        <v>37</v>
      </c>
      <c r="C45" s="34"/>
      <c r="D45" s="136"/>
      <c r="E45" s="109"/>
      <c r="F45" s="58"/>
      <c r="G45" s="58"/>
      <c r="H45" s="142">
        <f t="shared" si="1"/>
        <v>0</v>
      </c>
      <c r="I45" s="109"/>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row>
    <row r="46" spans="2:40" ht="12.75" customHeight="1" x14ac:dyDescent="0.3">
      <c r="B46" s="20">
        <f t="shared" si="0"/>
        <v>38</v>
      </c>
      <c r="C46" s="34"/>
      <c r="D46" s="136"/>
      <c r="E46" s="109"/>
      <c r="F46" s="58"/>
      <c r="G46" s="58"/>
      <c r="H46" s="142">
        <f t="shared" si="1"/>
        <v>0</v>
      </c>
      <c r="I46" s="109"/>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row>
    <row r="47" spans="2:40" ht="12.75" customHeight="1" x14ac:dyDescent="0.3">
      <c r="B47" s="20">
        <f t="shared" si="0"/>
        <v>39</v>
      </c>
      <c r="C47" s="34"/>
      <c r="D47" s="136"/>
      <c r="E47" s="109"/>
      <c r="F47" s="58"/>
      <c r="G47" s="58"/>
      <c r="H47" s="142">
        <f t="shared" si="1"/>
        <v>0</v>
      </c>
      <c r="I47" s="109"/>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row>
    <row r="48" spans="2:40" ht="12.75" customHeight="1" x14ac:dyDescent="0.3">
      <c r="B48" s="20">
        <f t="shared" si="0"/>
        <v>40</v>
      </c>
      <c r="C48" s="34"/>
      <c r="D48" s="136"/>
      <c r="E48" s="109"/>
      <c r="F48" s="58"/>
      <c r="G48" s="58"/>
      <c r="H48" s="142">
        <f t="shared" si="1"/>
        <v>0</v>
      </c>
      <c r="I48" s="109"/>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row>
    <row r="49" spans="2:40" ht="12.75" customHeight="1" x14ac:dyDescent="0.3">
      <c r="B49" s="20">
        <f t="shared" si="0"/>
        <v>41</v>
      </c>
      <c r="C49" s="34"/>
      <c r="D49" s="136"/>
      <c r="E49" s="109"/>
      <c r="F49" s="58"/>
      <c r="G49" s="58"/>
      <c r="H49" s="142">
        <f t="shared" si="1"/>
        <v>0</v>
      </c>
      <c r="I49" s="109"/>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row>
    <row r="50" spans="2:40" ht="12.75" customHeight="1" x14ac:dyDescent="0.3">
      <c r="B50" s="20">
        <f t="shared" si="0"/>
        <v>42</v>
      </c>
      <c r="C50" s="34"/>
      <c r="D50" s="136"/>
      <c r="E50" s="109"/>
      <c r="F50" s="58"/>
      <c r="G50" s="58"/>
      <c r="H50" s="142">
        <f t="shared" si="1"/>
        <v>0</v>
      </c>
      <c r="I50" s="109"/>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row>
    <row r="51" spans="2:40" ht="12.75" customHeight="1" x14ac:dyDescent="0.3">
      <c r="B51" s="20">
        <f t="shared" si="0"/>
        <v>43</v>
      </c>
      <c r="C51" s="34"/>
      <c r="D51" s="136"/>
      <c r="E51" s="109"/>
      <c r="F51" s="58"/>
      <c r="G51" s="58"/>
      <c r="H51" s="142">
        <f t="shared" si="1"/>
        <v>0</v>
      </c>
      <c r="I51" s="109"/>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row>
    <row r="52" spans="2:40" ht="12.75" customHeight="1" x14ac:dyDescent="0.3">
      <c r="B52" s="20">
        <f t="shared" si="0"/>
        <v>44</v>
      </c>
      <c r="C52" s="34"/>
      <c r="D52" s="136"/>
      <c r="E52" s="109"/>
      <c r="F52" s="58"/>
      <c r="G52" s="58"/>
      <c r="H52" s="142">
        <f t="shared" si="1"/>
        <v>0</v>
      </c>
      <c r="I52" s="109"/>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row>
    <row r="53" spans="2:40" ht="12.75" customHeight="1" x14ac:dyDescent="0.3">
      <c r="B53" s="20">
        <f t="shared" si="0"/>
        <v>45</v>
      </c>
      <c r="C53" s="34"/>
      <c r="D53" s="136"/>
      <c r="E53" s="109"/>
      <c r="F53" s="58"/>
      <c r="G53" s="58"/>
      <c r="H53" s="142">
        <f t="shared" si="1"/>
        <v>0</v>
      </c>
      <c r="I53" s="109"/>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row>
    <row r="54" spans="2:40" ht="12.75" customHeight="1" x14ac:dyDescent="0.3">
      <c r="B54" s="20">
        <f t="shared" si="0"/>
        <v>46</v>
      </c>
      <c r="C54" s="34"/>
      <c r="D54" s="136"/>
      <c r="E54" s="109"/>
      <c r="F54" s="58"/>
      <c r="G54" s="58"/>
      <c r="H54" s="142">
        <f t="shared" si="1"/>
        <v>0</v>
      </c>
      <c r="I54" s="109"/>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row>
    <row r="55" spans="2:40" ht="12.75" customHeight="1" x14ac:dyDescent="0.3">
      <c r="B55" s="20">
        <f t="shared" si="0"/>
        <v>47</v>
      </c>
      <c r="C55" s="34"/>
      <c r="D55" s="136"/>
      <c r="E55" s="109"/>
      <c r="F55" s="58"/>
      <c r="G55" s="58"/>
      <c r="H55" s="142">
        <f t="shared" si="1"/>
        <v>0</v>
      </c>
      <c r="I55" s="109"/>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row>
    <row r="56" spans="2:40" ht="12.75" customHeight="1" x14ac:dyDescent="0.3">
      <c r="B56" s="20">
        <f t="shared" si="0"/>
        <v>48</v>
      </c>
      <c r="C56" s="34"/>
      <c r="D56" s="136"/>
      <c r="E56" s="109"/>
      <c r="F56" s="58"/>
      <c r="G56" s="58"/>
      <c r="H56" s="142">
        <f t="shared" si="1"/>
        <v>0</v>
      </c>
      <c r="I56" s="109"/>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row>
    <row r="57" spans="2:40" ht="12.75" customHeight="1" x14ac:dyDescent="0.3">
      <c r="B57" s="20">
        <f t="shared" si="0"/>
        <v>49</v>
      </c>
      <c r="C57" s="34"/>
      <c r="D57" s="136"/>
      <c r="E57" s="109"/>
      <c r="F57" s="58"/>
      <c r="G57" s="58"/>
      <c r="H57" s="142">
        <f t="shared" si="1"/>
        <v>0</v>
      </c>
      <c r="I57" s="109"/>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row>
    <row r="58" spans="2:40" ht="12.75" customHeight="1" x14ac:dyDescent="0.3">
      <c r="B58" s="20">
        <f t="shared" si="0"/>
        <v>50</v>
      </c>
      <c r="C58" s="34"/>
      <c r="D58" s="136"/>
      <c r="E58" s="109"/>
      <c r="F58" s="58"/>
      <c r="G58" s="58"/>
      <c r="H58" s="142">
        <f t="shared" si="1"/>
        <v>0</v>
      </c>
      <c r="I58" s="109"/>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row>
    <row r="59" spans="2:40" ht="12.75" customHeight="1" x14ac:dyDescent="0.3">
      <c r="B59" s="20">
        <f t="shared" si="0"/>
        <v>51</v>
      </c>
      <c r="C59" s="34"/>
      <c r="D59" s="136"/>
      <c r="E59" s="109"/>
      <c r="F59" s="58"/>
      <c r="G59" s="58"/>
      <c r="H59" s="142">
        <f t="shared" si="1"/>
        <v>0</v>
      </c>
      <c r="I59" s="109"/>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row>
    <row r="60" spans="2:40" ht="12.75" customHeight="1" x14ac:dyDescent="0.3">
      <c r="B60" s="20">
        <f t="shared" si="0"/>
        <v>52</v>
      </c>
      <c r="C60" s="34"/>
      <c r="D60" s="136"/>
      <c r="E60" s="109"/>
      <c r="F60" s="58"/>
      <c r="G60" s="58"/>
      <c r="H60" s="142">
        <f t="shared" si="1"/>
        <v>0</v>
      </c>
      <c r="I60" s="109"/>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row>
    <row r="61" spans="2:40" ht="12.75" customHeight="1" x14ac:dyDescent="0.3">
      <c r="B61" s="20">
        <f t="shared" si="0"/>
        <v>53</v>
      </c>
      <c r="C61" s="34"/>
      <c r="D61" s="136"/>
      <c r="E61" s="109"/>
      <c r="F61" s="58"/>
      <c r="G61" s="58"/>
      <c r="H61" s="142">
        <f t="shared" si="1"/>
        <v>0</v>
      </c>
      <c r="I61" s="109"/>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row>
    <row r="62" spans="2:40" ht="12.75" customHeight="1" x14ac:dyDescent="0.3">
      <c r="B62" s="20">
        <f t="shared" si="0"/>
        <v>54</v>
      </c>
      <c r="C62" s="34"/>
      <c r="D62" s="136"/>
      <c r="E62" s="109"/>
      <c r="F62" s="58"/>
      <c r="G62" s="58"/>
      <c r="H62" s="142">
        <f t="shared" si="1"/>
        <v>0</v>
      </c>
      <c r="I62" s="109"/>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row>
    <row r="63" spans="2:40" ht="12.75" customHeight="1" x14ac:dyDescent="0.3">
      <c r="B63" s="20">
        <f t="shared" si="0"/>
        <v>55</v>
      </c>
      <c r="C63" s="34"/>
      <c r="D63" s="136"/>
      <c r="E63" s="109"/>
      <c r="F63" s="58"/>
      <c r="G63" s="58"/>
      <c r="H63" s="142">
        <f t="shared" si="1"/>
        <v>0</v>
      </c>
      <c r="I63" s="109"/>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row>
    <row r="64" spans="2:40" ht="12.75" customHeight="1" x14ac:dyDescent="0.3">
      <c r="B64" s="20">
        <f t="shared" si="0"/>
        <v>56</v>
      </c>
      <c r="C64" s="34"/>
      <c r="D64" s="136"/>
      <c r="E64" s="109"/>
      <c r="F64" s="58"/>
      <c r="G64" s="58"/>
      <c r="H64" s="142">
        <f t="shared" si="1"/>
        <v>0</v>
      </c>
      <c r="I64" s="109"/>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row>
    <row r="65" spans="2:40" ht="12.75" customHeight="1" x14ac:dyDescent="0.3">
      <c r="B65" s="20">
        <f t="shared" si="0"/>
        <v>57</v>
      </c>
      <c r="C65" s="34"/>
      <c r="D65" s="136"/>
      <c r="E65" s="109"/>
      <c r="F65" s="58"/>
      <c r="G65" s="58"/>
      <c r="H65" s="142">
        <f t="shared" si="1"/>
        <v>0</v>
      </c>
      <c r="I65" s="109"/>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row>
    <row r="66" spans="2:40" ht="12.75" customHeight="1" x14ac:dyDescent="0.3">
      <c r="B66" s="20">
        <f t="shared" si="0"/>
        <v>58</v>
      </c>
      <c r="C66" s="34"/>
      <c r="D66" s="136"/>
      <c r="E66" s="109"/>
      <c r="F66" s="58"/>
      <c r="G66" s="58"/>
      <c r="H66" s="142">
        <f t="shared" si="1"/>
        <v>0</v>
      </c>
      <c r="I66" s="109"/>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row>
    <row r="67" spans="2:40" ht="12.75" customHeight="1" x14ac:dyDescent="0.3">
      <c r="B67" s="20">
        <f t="shared" si="0"/>
        <v>59</v>
      </c>
      <c r="C67" s="34"/>
      <c r="D67" s="136"/>
      <c r="E67" s="109"/>
      <c r="F67" s="58"/>
      <c r="G67" s="58"/>
      <c r="H67" s="142">
        <f t="shared" si="1"/>
        <v>0</v>
      </c>
      <c r="I67" s="109"/>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row>
    <row r="68" spans="2:40" ht="12.75" customHeight="1" x14ac:dyDescent="0.3">
      <c r="B68" s="20">
        <f t="shared" si="0"/>
        <v>60</v>
      </c>
      <c r="C68" s="34"/>
      <c r="D68" s="136"/>
      <c r="E68" s="109"/>
      <c r="F68" s="58"/>
      <c r="G68" s="58"/>
      <c r="H68" s="142">
        <f t="shared" si="1"/>
        <v>0</v>
      </c>
      <c r="I68" s="109"/>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row>
    <row r="69" spans="2:40" ht="12.75" customHeight="1" x14ac:dyDescent="0.3">
      <c r="B69" s="20">
        <f t="shared" si="0"/>
        <v>61</v>
      </c>
      <c r="C69" s="34"/>
      <c r="D69" s="136"/>
      <c r="E69" s="109"/>
      <c r="F69" s="58"/>
      <c r="G69" s="58"/>
      <c r="H69" s="142">
        <f t="shared" si="1"/>
        <v>0</v>
      </c>
      <c r="I69" s="109"/>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row>
    <row r="70" spans="2:40" ht="12.75" customHeight="1" x14ac:dyDescent="0.3">
      <c r="B70" s="20">
        <f t="shared" si="0"/>
        <v>62</v>
      </c>
      <c r="C70" s="34"/>
      <c r="D70" s="136"/>
      <c r="E70" s="109"/>
      <c r="F70" s="58"/>
      <c r="G70" s="58"/>
      <c r="H70" s="142">
        <f t="shared" si="1"/>
        <v>0</v>
      </c>
      <c r="I70" s="109"/>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row>
    <row r="71" spans="2:40" ht="12.75" customHeight="1" x14ac:dyDescent="0.3">
      <c r="B71" s="20">
        <f t="shared" si="0"/>
        <v>63</v>
      </c>
      <c r="C71" s="34"/>
      <c r="D71" s="136"/>
      <c r="E71" s="109"/>
      <c r="F71" s="58"/>
      <c r="G71" s="58"/>
      <c r="H71" s="142">
        <f t="shared" si="1"/>
        <v>0</v>
      </c>
      <c r="I71" s="109"/>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row>
    <row r="72" spans="2:40" ht="12.75" customHeight="1" x14ac:dyDescent="0.3">
      <c r="B72" s="20">
        <f t="shared" si="0"/>
        <v>64</v>
      </c>
      <c r="C72" s="34"/>
      <c r="D72" s="136"/>
      <c r="E72" s="109"/>
      <c r="F72" s="58"/>
      <c r="G72" s="58"/>
      <c r="H72" s="142">
        <f t="shared" si="1"/>
        <v>0</v>
      </c>
      <c r="I72" s="109"/>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row>
    <row r="73" spans="2:40" ht="12.75" customHeight="1" x14ac:dyDescent="0.3">
      <c r="B73" s="20">
        <f t="shared" si="0"/>
        <v>65</v>
      </c>
      <c r="C73" s="34"/>
      <c r="D73" s="136"/>
      <c r="E73" s="109"/>
      <c r="F73" s="58"/>
      <c r="G73" s="58"/>
      <c r="H73" s="142">
        <f t="shared" si="1"/>
        <v>0</v>
      </c>
      <c r="I73" s="109"/>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row>
    <row r="74" spans="2:40" ht="12.75" customHeight="1" x14ac:dyDescent="0.3">
      <c r="B74" s="20">
        <f t="shared" si="0"/>
        <v>66</v>
      </c>
      <c r="C74" s="34"/>
      <c r="D74" s="136"/>
      <c r="E74" s="109"/>
      <c r="F74" s="58"/>
      <c r="G74" s="58"/>
      <c r="H74" s="142">
        <f t="shared" si="1"/>
        <v>0</v>
      </c>
      <c r="I74" s="109"/>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row>
    <row r="75" spans="2:40" ht="12.75" customHeight="1" x14ac:dyDescent="0.3">
      <c r="B75" s="20">
        <f t="shared" si="0"/>
        <v>67</v>
      </c>
      <c r="C75" s="34"/>
      <c r="D75" s="136"/>
      <c r="E75" s="109"/>
      <c r="F75" s="58"/>
      <c r="G75" s="58"/>
      <c r="H75" s="142">
        <f t="shared" si="1"/>
        <v>0</v>
      </c>
      <c r="I75" s="109"/>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row>
    <row r="76" spans="2:40" ht="12.75" customHeight="1" x14ac:dyDescent="0.3">
      <c r="B76" s="20">
        <f t="shared" si="0"/>
        <v>68</v>
      </c>
      <c r="C76" s="34"/>
      <c r="D76" s="136"/>
      <c r="E76" s="109"/>
      <c r="F76" s="58"/>
      <c r="G76" s="58"/>
      <c r="H76" s="142">
        <f t="shared" si="1"/>
        <v>0</v>
      </c>
      <c r="I76" s="109"/>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row>
    <row r="77" spans="2:40" ht="12.75" customHeight="1" x14ac:dyDescent="0.3">
      <c r="B77" s="20">
        <f t="shared" si="0"/>
        <v>69</v>
      </c>
      <c r="C77" s="34"/>
      <c r="D77" s="136"/>
      <c r="E77" s="109"/>
      <c r="F77" s="58"/>
      <c r="G77" s="58"/>
      <c r="H77" s="142">
        <f t="shared" si="1"/>
        <v>0</v>
      </c>
      <c r="I77" s="109"/>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row>
    <row r="78" spans="2:40" ht="12.75" customHeight="1" x14ac:dyDescent="0.3">
      <c r="B78" s="20">
        <f t="shared" si="0"/>
        <v>70</v>
      </c>
      <c r="C78" s="34"/>
      <c r="D78" s="136"/>
      <c r="E78" s="109"/>
      <c r="F78" s="58"/>
      <c r="G78" s="58"/>
      <c r="H78" s="142">
        <f t="shared" si="1"/>
        <v>0</v>
      </c>
      <c r="I78" s="109"/>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row>
    <row r="79" spans="2:40" ht="12.75" customHeight="1" x14ac:dyDescent="0.3">
      <c r="B79" s="20">
        <f t="shared" si="0"/>
        <v>71</v>
      </c>
      <c r="C79" s="34"/>
      <c r="D79" s="136"/>
      <c r="E79" s="109"/>
      <c r="F79" s="58"/>
      <c r="G79" s="58"/>
      <c r="H79" s="142">
        <f t="shared" si="1"/>
        <v>0</v>
      </c>
      <c r="I79" s="109"/>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row>
    <row r="80" spans="2:40" ht="12.75" customHeight="1" x14ac:dyDescent="0.3">
      <c r="B80" s="20">
        <f t="shared" si="0"/>
        <v>72</v>
      </c>
      <c r="C80" s="34"/>
      <c r="D80" s="136"/>
      <c r="E80" s="109"/>
      <c r="F80" s="58"/>
      <c r="G80" s="58"/>
      <c r="H80" s="142">
        <f t="shared" si="1"/>
        <v>0</v>
      </c>
      <c r="I80" s="109"/>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row>
    <row r="81" spans="2:40" ht="12.75" customHeight="1" x14ac:dyDescent="0.3">
      <c r="B81" s="20">
        <f t="shared" si="0"/>
        <v>73</v>
      </c>
      <c r="C81" s="34"/>
      <c r="D81" s="136"/>
      <c r="E81" s="109"/>
      <c r="F81" s="58"/>
      <c r="G81" s="58"/>
      <c r="H81" s="142">
        <f t="shared" si="1"/>
        <v>0</v>
      </c>
      <c r="I81" s="109"/>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row>
    <row r="82" spans="2:40" ht="12.75" customHeight="1" x14ac:dyDescent="0.3">
      <c r="B82" s="20">
        <f t="shared" si="0"/>
        <v>74</v>
      </c>
      <c r="C82" s="34"/>
      <c r="D82" s="136"/>
      <c r="E82" s="109"/>
      <c r="F82" s="58"/>
      <c r="G82" s="58"/>
      <c r="H82" s="142">
        <f t="shared" si="1"/>
        <v>0</v>
      </c>
      <c r="I82" s="109"/>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row>
    <row r="83" spans="2:40" ht="12.75" customHeight="1" x14ac:dyDescent="0.3">
      <c r="B83" s="20">
        <f t="shared" si="0"/>
        <v>75</v>
      </c>
      <c r="C83" s="34"/>
      <c r="D83" s="136"/>
      <c r="E83" s="109"/>
      <c r="F83" s="58"/>
      <c r="G83" s="58"/>
      <c r="H83" s="142">
        <f t="shared" si="1"/>
        <v>0</v>
      </c>
      <c r="I83" s="109"/>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row>
    <row r="84" spans="2:40" ht="12.75" customHeight="1" x14ac:dyDescent="0.3">
      <c r="B84" s="20">
        <f t="shared" si="0"/>
        <v>76</v>
      </c>
      <c r="C84" s="34"/>
      <c r="D84" s="136"/>
      <c r="E84" s="109"/>
      <c r="F84" s="58"/>
      <c r="G84" s="58"/>
      <c r="H84" s="142">
        <f t="shared" si="1"/>
        <v>0</v>
      </c>
      <c r="I84" s="109"/>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row>
    <row r="85" spans="2:40" ht="12.75" customHeight="1" x14ac:dyDescent="0.3">
      <c r="B85" s="20">
        <f t="shared" si="0"/>
        <v>77</v>
      </c>
      <c r="C85" s="34"/>
      <c r="D85" s="136"/>
      <c r="E85" s="109"/>
      <c r="F85" s="58"/>
      <c r="G85" s="58"/>
      <c r="H85" s="142">
        <f t="shared" si="1"/>
        <v>0</v>
      </c>
      <c r="I85" s="109"/>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row>
    <row r="86" spans="2:40" ht="12.75" customHeight="1" x14ac:dyDescent="0.3">
      <c r="B86" s="20">
        <f t="shared" si="0"/>
        <v>78</v>
      </c>
      <c r="C86" s="34"/>
      <c r="D86" s="136"/>
      <c r="E86" s="109"/>
      <c r="F86" s="58"/>
      <c r="G86" s="58"/>
      <c r="H86" s="142">
        <f t="shared" si="1"/>
        <v>0</v>
      </c>
      <c r="I86" s="109"/>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row>
    <row r="87" spans="2:40" ht="12.75" customHeight="1" x14ac:dyDescent="0.3">
      <c r="B87" s="20">
        <f t="shared" si="0"/>
        <v>79</v>
      </c>
      <c r="C87" s="34"/>
      <c r="D87" s="136"/>
      <c r="E87" s="109"/>
      <c r="F87" s="58"/>
      <c r="G87" s="58"/>
      <c r="H87" s="142">
        <f t="shared" si="1"/>
        <v>0</v>
      </c>
      <c r="I87" s="109"/>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row>
    <row r="88" spans="2:40" ht="12.75" customHeight="1" x14ac:dyDescent="0.3">
      <c r="B88" s="20">
        <f t="shared" si="0"/>
        <v>80</v>
      </c>
      <c r="C88" s="34"/>
      <c r="D88" s="136"/>
      <c r="E88" s="109"/>
      <c r="F88" s="58"/>
      <c r="G88" s="58"/>
      <c r="H88" s="142">
        <f t="shared" si="1"/>
        <v>0</v>
      </c>
      <c r="I88" s="109"/>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row>
    <row r="89" spans="2:40" ht="12.75" customHeight="1" x14ac:dyDescent="0.3">
      <c r="B89" s="20">
        <f t="shared" si="0"/>
        <v>81</v>
      </c>
      <c r="C89" s="34"/>
      <c r="D89" s="136"/>
      <c r="E89" s="109"/>
      <c r="F89" s="58"/>
      <c r="G89" s="58"/>
      <c r="H89" s="142">
        <f t="shared" si="1"/>
        <v>0</v>
      </c>
      <c r="I89" s="109"/>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row>
    <row r="90" spans="2:40" ht="12.75" customHeight="1" x14ac:dyDescent="0.3">
      <c r="B90" s="20">
        <f t="shared" si="0"/>
        <v>82</v>
      </c>
      <c r="C90" s="34"/>
      <c r="D90" s="136"/>
      <c r="E90" s="109"/>
      <c r="F90" s="58"/>
      <c r="G90" s="58"/>
      <c r="H90" s="142">
        <f t="shared" si="1"/>
        <v>0</v>
      </c>
      <c r="I90" s="109"/>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row>
    <row r="91" spans="2:40" ht="12.75" customHeight="1" x14ac:dyDescent="0.3">
      <c r="B91" s="20">
        <f t="shared" si="0"/>
        <v>83</v>
      </c>
      <c r="C91" s="34"/>
      <c r="D91" s="136"/>
      <c r="E91" s="109"/>
      <c r="F91" s="58"/>
      <c r="G91" s="58"/>
      <c r="H91" s="142">
        <f t="shared" si="1"/>
        <v>0</v>
      </c>
      <c r="I91" s="109"/>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row>
    <row r="92" spans="2:40" ht="12.75" customHeight="1" x14ac:dyDescent="0.3">
      <c r="B92" s="20">
        <f t="shared" si="0"/>
        <v>84</v>
      </c>
      <c r="C92" s="34"/>
      <c r="D92" s="136"/>
      <c r="E92" s="109"/>
      <c r="F92" s="58"/>
      <c r="G92" s="58"/>
      <c r="H92" s="142">
        <f t="shared" si="1"/>
        <v>0</v>
      </c>
      <c r="I92" s="109"/>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row>
    <row r="93" spans="2:40" ht="12.75" customHeight="1" x14ac:dyDescent="0.3">
      <c r="B93" s="20">
        <f t="shared" si="0"/>
        <v>85</v>
      </c>
      <c r="C93" s="34"/>
      <c r="D93" s="136"/>
      <c r="E93" s="109"/>
      <c r="F93" s="58"/>
      <c r="G93" s="58"/>
      <c r="H93" s="142">
        <f t="shared" si="1"/>
        <v>0</v>
      </c>
      <c r="I93" s="109"/>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row>
    <row r="94" spans="2:40" ht="12.75" customHeight="1" x14ac:dyDescent="0.3">
      <c r="B94" s="20">
        <f t="shared" si="0"/>
        <v>86</v>
      </c>
      <c r="C94" s="34"/>
      <c r="D94" s="136"/>
      <c r="E94" s="109"/>
      <c r="F94" s="58"/>
      <c r="G94" s="58"/>
      <c r="H94" s="142">
        <f t="shared" si="1"/>
        <v>0</v>
      </c>
      <c r="I94" s="109"/>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row>
    <row r="95" spans="2:40" ht="12.75" customHeight="1" x14ac:dyDescent="0.3">
      <c r="B95" s="20">
        <f t="shared" si="0"/>
        <v>87</v>
      </c>
      <c r="C95" s="34"/>
      <c r="D95" s="136"/>
      <c r="E95" s="109"/>
      <c r="F95" s="58"/>
      <c r="G95" s="58"/>
      <c r="H95" s="142">
        <f t="shared" si="1"/>
        <v>0</v>
      </c>
      <c r="I95" s="109"/>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row>
    <row r="96" spans="2:40" ht="12.75" customHeight="1" x14ac:dyDescent="0.3">
      <c r="B96" s="20">
        <f t="shared" si="0"/>
        <v>88</v>
      </c>
      <c r="C96" s="34"/>
      <c r="D96" s="136"/>
      <c r="E96" s="109"/>
      <c r="F96" s="58"/>
      <c r="G96" s="58"/>
      <c r="H96" s="142">
        <f t="shared" si="1"/>
        <v>0</v>
      </c>
      <c r="I96" s="109"/>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row>
    <row r="97" spans="2:40" ht="12.75" customHeight="1" x14ac:dyDescent="0.3">
      <c r="B97" s="20">
        <f t="shared" si="0"/>
        <v>89</v>
      </c>
      <c r="C97" s="34"/>
      <c r="D97" s="136"/>
      <c r="E97" s="109"/>
      <c r="F97" s="58"/>
      <c r="G97" s="58"/>
      <c r="H97" s="142">
        <f t="shared" si="1"/>
        <v>0</v>
      </c>
      <c r="I97" s="109"/>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row>
    <row r="98" spans="2:40" ht="12.75" customHeight="1" x14ac:dyDescent="0.3">
      <c r="B98" s="20">
        <f t="shared" si="0"/>
        <v>90</v>
      </c>
      <c r="C98" s="34"/>
      <c r="D98" s="136"/>
      <c r="E98" s="109"/>
      <c r="F98" s="58"/>
      <c r="G98" s="58"/>
      <c r="H98" s="142">
        <f t="shared" si="1"/>
        <v>0</v>
      </c>
      <c r="I98" s="109"/>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row>
    <row r="99" spans="2:40" ht="12.75" customHeight="1" x14ac:dyDescent="0.3">
      <c r="B99" s="20">
        <f t="shared" si="0"/>
        <v>91</v>
      </c>
      <c r="C99" s="34"/>
      <c r="D99" s="136"/>
      <c r="E99" s="109"/>
      <c r="F99" s="58"/>
      <c r="G99" s="58"/>
      <c r="H99" s="142">
        <f t="shared" si="1"/>
        <v>0</v>
      </c>
      <c r="I99" s="109"/>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row>
    <row r="100" spans="2:40" ht="12.75" customHeight="1" x14ac:dyDescent="0.3">
      <c r="B100" s="20">
        <f t="shared" si="0"/>
        <v>92</v>
      </c>
      <c r="C100" s="34"/>
      <c r="D100" s="136"/>
      <c r="E100" s="109"/>
      <c r="F100" s="58"/>
      <c r="G100" s="58"/>
      <c r="H100" s="142">
        <f t="shared" si="1"/>
        <v>0</v>
      </c>
      <c r="I100" s="109"/>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row>
    <row r="101" spans="2:40" ht="12.75" customHeight="1" x14ac:dyDescent="0.3">
      <c r="B101" s="20">
        <f t="shared" si="0"/>
        <v>93</v>
      </c>
      <c r="C101" s="34"/>
      <c r="D101" s="136"/>
      <c r="E101" s="109"/>
      <c r="F101" s="58"/>
      <c r="G101" s="58"/>
      <c r="H101" s="142">
        <f t="shared" si="1"/>
        <v>0</v>
      </c>
      <c r="I101" s="109"/>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row>
    <row r="102" spans="2:40" ht="12.75" customHeight="1" x14ac:dyDescent="0.3">
      <c r="B102" s="20">
        <f t="shared" si="0"/>
        <v>94</v>
      </c>
      <c r="C102" s="34"/>
      <c r="D102" s="136"/>
      <c r="E102" s="109"/>
      <c r="F102" s="58"/>
      <c r="G102" s="58"/>
      <c r="H102" s="142">
        <f t="shared" si="1"/>
        <v>0</v>
      </c>
      <c r="I102" s="109"/>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row>
    <row r="103" spans="2:40" ht="12.75" customHeight="1" x14ac:dyDescent="0.3">
      <c r="B103" s="20">
        <f t="shared" si="0"/>
        <v>95</v>
      </c>
      <c r="C103" s="34"/>
      <c r="D103" s="136"/>
      <c r="E103" s="109"/>
      <c r="F103" s="58"/>
      <c r="G103" s="58"/>
      <c r="H103" s="142">
        <f t="shared" si="1"/>
        <v>0</v>
      </c>
      <c r="I103" s="109"/>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row>
    <row r="104" spans="2:40" ht="12.75" customHeight="1" x14ac:dyDescent="0.3">
      <c r="B104" s="20">
        <f t="shared" si="0"/>
        <v>96</v>
      </c>
      <c r="C104" s="34"/>
      <c r="D104" s="136"/>
      <c r="E104" s="109"/>
      <c r="F104" s="58"/>
      <c r="G104" s="58"/>
      <c r="H104" s="142">
        <f t="shared" si="1"/>
        <v>0</v>
      </c>
      <c r="I104" s="109"/>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row>
    <row r="105" spans="2:40" ht="12.75" customHeight="1" x14ac:dyDescent="0.3">
      <c r="B105" s="20">
        <f t="shared" si="0"/>
        <v>97</v>
      </c>
      <c r="C105" s="34"/>
      <c r="D105" s="136"/>
      <c r="E105" s="109"/>
      <c r="F105" s="58"/>
      <c r="G105" s="58"/>
      <c r="H105" s="142">
        <f t="shared" si="1"/>
        <v>0</v>
      </c>
      <c r="I105" s="109"/>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row>
    <row r="106" spans="2:40" ht="12.75" customHeight="1" x14ac:dyDescent="0.3">
      <c r="B106" s="20">
        <f t="shared" si="0"/>
        <v>98</v>
      </c>
      <c r="C106" s="34"/>
      <c r="D106" s="136"/>
      <c r="E106" s="109"/>
      <c r="F106" s="58"/>
      <c r="G106" s="58"/>
      <c r="H106" s="142">
        <f t="shared" si="1"/>
        <v>0</v>
      </c>
      <c r="I106" s="109"/>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row>
    <row r="107" spans="2:40" ht="12.75" customHeight="1" x14ac:dyDescent="0.3">
      <c r="B107" s="20">
        <f t="shared" si="0"/>
        <v>99</v>
      </c>
      <c r="C107" s="34"/>
      <c r="D107" s="136"/>
      <c r="E107" s="109"/>
      <c r="F107" s="58"/>
      <c r="G107" s="58"/>
      <c r="H107" s="142">
        <f t="shared" si="1"/>
        <v>0</v>
      </c>
      <c r="I107" s="109"/>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row>
    <row r="108" spans="2:40" ht="12.75" customHeight="1" x14ac:dyDescent="0.3">
      <c r="B108" s="20">
        <f t="shared" si="0"/>
        <v>100</v>
      </c>
      <c r="C108" s="34"/>
      <c r="D108" s="136"/>
      <c r="E108" s="109"/>
      <c r="F108" s="58"/>
      <c r="G108" s="58"/>
      <c r="H108" s="142">
        <f t="shared" si="1"/>
        <v>0</v>
      </c>
      <c r="I108" s="109"/>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row>
    <row r="109" spans="2:40" ht="12.75" customHeight="1" x14ac:dyDescent="0.3">
      <c r="B109" s="20">
        <f t="shared" si="0"/>
        <v>101</v>
      </c>
      <c r="C109" s="34"/>
      <c r="D109" s="136"/>
      <c r="E109" s="109"/>
      <c r="F109" s="58"/>
      <c r="G109" s="58"/>
      <c r="H109" s="142">
        <f t="shared" si="1"/>
        <v>0</v>
      </c>
      <c r="I109" s="109"/>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row>
    <row r="110" spans="2:40" ht="12.75" customHeight="1" x14ac:dyDescent="0.3">
      <c r="B110" s="60"/>
      <c r="C110" s="61"/>
      <c r="D110" s="61"/>
      <c r="E110" s="61"/>
      <c r="F110" s="61"/>
      <c r="G110" s="61"/>
      <c r="H110" s="61"/>
      <c r="I110" s="61"/>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row>
    <row r="111" spans="2:40" ht="12.75" customHeight="1" x14ac:dyDescent="0.3">
      <c r="B111" s="6"/>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row>
    <row r="112" spans="2:40" ht="12.75" customHeight="1" x14ac:dyDescent="0.3">
      <c r="B112" s="6"/>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row>
    <row r="113" spans="2:40" ht="12.75" customHeight="1" x14ac:dyDescent="0.3">
      <c r="B113" s="6"/>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row>
    <row r="114" spans="2:40" ht="12.75" customHeight="1" x14ac:dyDescent="0.3">
      <c r="B114" s="6"/>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row>
    <row r="115" spans="2:40" ht="12.75" customHeight="1" x14ac:dyDescent="0.3">
      <c r="B115" s="6"/>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row>
    <row r="116" spans="2:40" ht="12.75" customHeight="1" x14ac:dyDescent="0.3">
      <c r="B116" s="6"/>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row>
    <row r="117" spans="2:40" ht="12.75" customHeight="1" x14ac:dyDescent="0.3">
      <c r="B117" s="6"/>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row>
    <row r="118" spans="2:40" ht="12.75" customHeight="1" x14ac:dyDescent="0.3">
      <c r="B118" s="6"/>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row>
    <row r="119" spans="2:40" ht="12.75" customHeight="1" x14ac:dyDescent="0.3">
      <c r="B119" s="6"/>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row>
    <row r="120" spans="2:40" ht="12.75" customHeight="1" x14ac:dyDescent="0.3">
      <c r="B120" s="6"/>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row>
    <row r="121" spans="2:40" ht="12.75" customHeight="1" x14ac:dyDescent="0.3">
      <c r="B121" s="6"/>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row>
    <row r="122" spans="2:40" ht="12.75" customHeight="1" x14ac:dyDescent="0.3">
      <c r="B122" s="6"/>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row>
    <row r="123" spans="2:40" ht="12.75" customHeight="1" x14ac:dyDescent="0.3">
      <c r="B123" s="6"/>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row>
    <row r="124" spans="2:40" ht="12.75" customHeight="1" x14ac:dyDescent="0.3">
      <c r="B124" s="6"/>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row>
    <row r="125" spans="2:40" ht="12.75" customHeight="1" x14ac:dyDescent="0.3">
      <c r="B125" s="6"/>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row>
    <row r="126" spans="2:40" ht="12.75" customHeight="1" x14ac:dyDescent="0.3">
      <c r="B126" s="6"/>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row>
    <row r="127" spans="2:40" ht="12.75" customHeight="1" x14ac:dyDescent="0.3">
      <c r="B127" s="6"/>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row>
    <row r="128" spans="2:40" ht="12.75" customHeight="1" x14ac:dyDescent="0.3">
      <c r="B128" s="6"/>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row>
    <row r="129" spans="2:40" ht="12.75" customHeight="1" x14ac:dyDescent="0.3">
      <c r="B129" s="6"/>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row>
    <row r="130" spans="2:40" ht="12.75" customHeight="1" x14ac:dyDescent="0.3">
      <c r="B130" s="6"/>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row>
    <row r="131" spans="2:40" ht="12.75" customHeight="1" x14ac:dyDescent="0.3">
      <c r="B131" s="6"/>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row>
    <row r="132" spans="2:40" ht="12.75" customHeight="1" x14ac:dyDescent="0.3">
      <c r="B132" s="6"/>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row>
    <row r="133" spans="2:40" ht="12.75" customHeight="1" x14ac:dyDescent="0.3">
      <c r="B133" s="6"/>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row>
    <row r="134" spans="2:40" ht="12.75" customHeight="1" x14ac:dyDescent="0.3">
      <c r="B134" s="6"/>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row>
    <row r="135" spans="2:40" ht="12.75" customHeight="1" x14ac:dyDescent="0.3">
      <c r="B135" s="6"/>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row>
    <row r="136" spans="2:40" ht="12.75" customHeight="1" x14ac:dyDescent="0.3">
      <c r="B136" s="6"/>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row>
    <row r="137" spans="2:40" ht="12.75" customHeight="1" x14ac:dyDescent="0.3">
      <c r="B137" s="6"/>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row>
    <row r="138" spans="2:40" ht="12.75" customHeight="1" x14ac:dyDescent="0.3">
      <c r="B138" s="6"/>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row>
    <row r="139" spans="2:40" ht="12.75" customHeight="1" x14ac:dyDescent="0.3">
      <c r="B139" s="6"/>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row>
    <row r="140" spans="2:40" ht="12.75" customHeight="1" x14ac:dyDescent="0.3">
      <c r="B140" s="6"/>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row>
    <row r="141" spans="2:40" ht="12.75" customHeight="1" x14ac:dyDescent="0.3">
      <c r="B141" s="6"/>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row>
    <row r="142" spans="2:40" ht="12.75" customHeight="1" x14ac:dyDescent="0.3">
      <c r="B142" s="6"/>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row>
    <row r="143" spans="2:40" ht="12.75" customHeight="1" x14ac:dyDescent="0.3">
      <c r="B143" s="6"/>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row>
    <row r="144" spans="2:40" ht="12.75" customHeight="1" x14ac:dyDescent="0.3">
      <c r="B144" s="6"/>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row>
    <row r="145" spans="2:40" ht="12.75" customHeight="1" x14ac:dyDescent="0.3">
      <c r="B145" s="6"/>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row>
    <row r="146" spans="2:40" ht="12.75" customHeight="1" x14ac:dyDescent="0.3">
      <c r="B146" s="6"/>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row>
    <row r="147" spans="2:40" ht="12.75" customHeight="1" x14ac:dyDescent="0.3">
      <c r="B147" s="6"/>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row>
    <row r="148" spans="2:40" ht="12.75" customHeight="1" x14ac:dyDescent="0.3">
      <c r="B148" s="6"/>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row>
    <row r="149" spans="2:40" ht="12.75" customHeight="1" x14ac:dyDescent="0.3">
      <c r="B149" s="6"/>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row>
    <row r="150" spans="2:40" ht="12.75" customHeight="1" x14ac:dyDescent="0.3">
      <c r="B150" s="6"/>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row>
    <row r="151" spans="2:40" ht="12.75" customHeight="1" x14ac:dyDescent="0.3">
      <c r="B151" s="6"/>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row>
    <row r="152" spans="2:40" ht="12.75" customHeight="1" x14ac:dyDescent="0.3">
      <c r="B152" s="6"/>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row>
    <row r="153" spans="2:40" ht="12.75" customHeight="1" x14ac:dyDescent="0.3">
      <c r="B153" s="6"/>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row>
    <row r="154" spans="2:40" ht="12.75" customHeight="1" x14ac:dyDescent="0.3">
      <c r="B154" s="6"/>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row>
    <row r="155" spans="2:40" ht="12.75" customHeight="1" x14ac:dyDescent="0.3">
      <c r="B155" s="6"/>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row>
    <row r="156" spans="2:40" ht="12.75" customHeight="1" x14ac:dyDescent="0.3">
      <c r="B156" s="6"/>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row>
    <row r="157" spans="2:40" ht="12.75" customHeight="1" x14ac:dyDescent="0.3">
      <c r="B157" s="6"/>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row>
    <row r="158" spans="2:40" ht="12.75" customHeight="1" x14ac:dyDescent="0.3">
      <c r="B158" s="6"/>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row>
    <row r="159" spans="2:40" ht="12.75" customHeight="1" x14ac:dyDescent="0.3">
      <c r="B159" s="6"/>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row>
    <row r="160" spans="2:40" ht="12.75" customHeight="1" x14ac:dyDescent="0.3">
      <c r="B160" s="6"/>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row>
    <row r="161" spans="2:40" ht="12.75" customHeight="1" x14ac:dyDescent="0.3">
      <c r="B161" s="6"/>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row>
    <row r="162" spans="2:40" ht="12.75" customHeight="1" x14ac:dyDescent="0.3">
      <c r="B162" s="6"/>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row>
    <row r="163" spans="2:40" ht="12.75" customHeight="1" x14ac:dyDescent="0.3">
      <c r="B163" s="6"/>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row>
    <row r="164" spans="2:40" ht="12.75" customHeight="1" x14ac:dyDescent="0.3">
      <c r="B164" s="6"/>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row>
    <row r="165" spans="2:40" ht="12.75" customHeight="1" x14ac:dyDescent="0.3">
      <c r="B165" s="6"/>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row>
    <row r="166" spans="2:40" ht="12.75" customHeight="1" x14ac:dyDescent="0.3">
      <c r="B166" s="6"/>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row>
    <row r="167" spans="2:40" ht="12.75" customHeight="1" x14ac:dyDescent="0.3">
      <c r="B167" s="6"/>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row>
    <row r="168" spans="2:40" ht="12.75" customHeight="1" x14ac:dyDescent="0.3">
      <c r="B168" s="6"/>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row>
    <row r="169" spans="2:40" ht="12.75" customHeight="1" x14ac:dyDescent="0.3">
      <c r="B169" s="6"/>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row>
    <row r="170" spans="2:40" ht="12.75" customHeight="1" x14ac:dyDescent="0.3">
      <c r="B170" s="6"/>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row>
    <row r="171" spans="2:40" ht="12.75" customHeight="1" x14ac:dyDescent="0.3">
      <c r="B171" s="6"/>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row>
    <row r="172" spans="2:40" ht="12.75" customHeight="1" x14ac:dyDescent="0.3">
      <c r="B172" s="6"/>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row>
    <row r="173" spans="2:40" ht="12.75" customHeight="1" x14ac:dyDescent="0.3">
      <c r="B173" s="6"/>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row>
    <row r="174" spans="2:40" ht="12.75" customHeight="1" x14ac:dyDescent="0.3">
      <c r="B174" s="6"/>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row>
    <row r="175" spans="2:40" ht="12.75" customHeight="1" x14ac:dyDescent="0.3">
      <c r="B175" s="6"/>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row>
    <row r="176" spans="2:40" ht="12.75" customHeight="1" x14ac:dyDescent="0.3">
      <c r="B176" s="6"/>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row>
    <row r="177" spans="2:40" ht="12.75" customHeight="1" x14ac:dyDescent="0.3">
      <c r="B177" s="6"/>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row>
    <row r="178" spans="2:40" ht="12.75" customHeight="1" x14ac:dyDescent="0.3">
      <c r="B178" s="6"/>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row>
    <row r="179" spans="2:40" ht="12.75" customHeight="1" x14ac:dyDescent="0.3">
      <c r="B179" s="6"/>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row>
    <row r="180" spans="2:40" ht="12.75" customHeight="1" x14ac:dyDescent="0.3">
      <c r="B180" s="6"/>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row>
    <row r="181" spans="2:40" ht="12.75" customHeight="1" x14ac:dyDescent="0.3">
      <c r="B181" s="6"/>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row>
    <row r="182" spans="2:40" ht="12.75" customHeight="1" x14ac:dyDescent="0.3">
      <c r="B182" s="6"/>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row>
    <row r="183" spans="2:40" ht="12.75" customHeight="1" x14ac:dyDescent="0.3">
      <c r="B183" s="6"/>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row>
    <row r="184" spans="2:40" ht="12.75" customHeight="1" x14ac:dyDescent="0.3">
      <c r="B184" s="6"/>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row>
    <row r="185" spans="2:40" ht="12.75" customHeight="1" x14ac:dyDescent="0.3">
      <c r="B185" s="6"/>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row>
    <row r="186" spans="2:40" ht="12.75" customHeight="1" x14ac:dyDescent="0.3">
      <c r="B186" s="6"/>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row>
    <row r="187" spans="2:40" ht="12.75" customHeight="1" x14ac:dyDescent="0.3">
      <c r="B187" s="6"/>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row>
    <row r="188" spans="2:40" ht="12.75" customHeight="1" x14ac:dyDescent="0.3">
      <c r="B188" s="6"/>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row>
    <row r="189" spans="2:40" ht="12.75" customHeight="1" x14ac:dyDescent="0.3">
      <c r="B189" s="6"/>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row>
    <row r="190" spans="2:40" ht="12.75" customHeight="1" x14ac:dyDescent="0.3">
      <c r="B190" s="6"/>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row>
    <row r="191" spans="2:40" ht="12.75" customHeight="1" x14ac:dyDescent="0.3">
      <c r="B191" s="6"/>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row>
    <row r="192" spans="2:40" ht="12.75" customHeight="1" x14ac:dyDescent="0.3">
      <c r="B192" s="6"/>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row>
    <row r="193" spans="2:40" ht="12.75" customHeight="1" x14ac:dyDescent="0.3">
      <c r="B193" s="6"/>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row>
    <row r="194" spans="2:40" ht="12.75" customHeight="1" x14ac:dyDescent="0.3">
      <c r="B194" s="6"/>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row>
    <row r="195" spans="2:40" ht="12.75" customHeight="1" x14ac:dyDescent="0.3">
      <c r="B195" s="6"/>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row>
    <row r="196" spans="2:40" ht="12.75" customHeight="1" x14ac:dyDescent="0.3">
      <c r="B196" s="6"/>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row>
    <row r="197" spans="2:40" ht="12.75" customHeight="1" x14ac:dyDescent="0.3">
      <c r="B197" s="6"/>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row>
    <row r="198" spans="2:40" ht="12.75" customHeight="1" x14ac:dyDescent="0.3">
      <c r="B198" s="6"/>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row>
    <row r="199" spans="2:40" ht="12.75" customHeight="1" x14ac:dyDescent="0.3">
      <c r="B199" s="6"/>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row>
    <row r="200" spans="2:40" ht="12.75" customHeight="1" x14ac:dyDescent="0.3">
      <c r="B200" s="6"/>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row>
    <row r="201" spans="2:40" ht="12.75" customHeight="1" x14ac:dyDescent="0.3">
      <c r="B201" s="6"/>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row>
    <row r="202" spans="2:40" ht="12.75" customHeight="1" x14ac:dyDescent="0.3">
      <c r="B202" s="6"/>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row>
    <row r="203" spans="2:40" ht="12.75" customHeight="1" x14ac:dyDescent="0.3">
      <c r="B203" s="6"/>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row>
    <row r="204" spans="2:40" ht="12.75" customHeight="1" x14ac:dyDescent="0.3">
      <c r="B204" s="6"/>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row>
    <row r="205" spans="2:40" ht="12.75" customHeight="1" x14ac:dyDescent="0.3">
      <c r="B205" s="6"/>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row>
    <row r="206" spans="2:40" ht="12.75" customHeight="1" x14ac:dyDescent="0.3">
      <c r="B206" s="6"/>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row>
    <row r="207" spans="2:40" ht="12.75" customHeight="1" x14ac:dyDescent="0.3">
      <c r="B207" s="6"/>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row>
    <row r="208" spans="2:40" ht="12.75" customHeight="1" x14ac:dyDescent="0.3">
      <c r="B208" s="6"/>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row>
    <row r="209" spans="2:40" ht="12.75" customHeight="1" x14ac:dyDescent="0.3">
      <c r="B209" s="6"/>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row>
    <row r="210" spans="2:40" ht="12.75" customHeight="1" x14ac:dyDescent="0.3">
      <c r="B210" s="6"/>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row>
    <row r="211" spans="2:40" ht="12.75" customHeight="1" x14ac:dyDescent="0.3">
      <c r="B211" s="6"/>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row>
    <row r="212" spans="2:40" ht="12.75" customHeight="1" x14ac:dyDescent="0.3">
      <c r="B212" s="6"/>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row>
    <row r="213" spans="2:40" ht="12.75" customHeight="1" x14ac:dyDescent="0.3">
      <c r="B213" s="6"/>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row>
    <row r="214" spans="2:40" ht="12.75" customHeight="1" x14ac:dyDescent="0.3">
      <c r="B214" s="6"/>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row>
    <row r="215" spans="2:40" ht="12.75" customHeight="1" x14ac:dyDescent="0.3">
      <c r="B215" s="6"/>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row>
    <row r="216" spans="2:40" ht="12.75" customHeight="1" x14ac:dyDescent="0.3">
      <c r="B216" s="6"/>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row>
    <row r="217" spans="2:40" ht="12.75" customHeight="1" x14ac:dyDescent="0.3">
      <c r="B217" s="6"/>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row>
    <row r="218" spans="2:40" ht="12.75" customHeight="1" x14ac:dyDescent="0.3">
      <c r="B218" s="6"/>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row>
    <row r="219" spans="2:40" ht="12.75" customHeight="1" x14ac:dyDescent="0.3">
      <c r="B219" s="6"/>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row>
    <row r="220" spans="2:40" ht="12.75" customHeight="1" x14ac:dyDescent="0.3">
      <c r="B220" s="6"/>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row>
    <row r="221" spans="2:40" ht="12.75" customHeight="1" x14ac:dyDescent="0.3">
      <c r="B221" s="6"/>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row>
    <row r="222" spans="2:40" ht="12.75" customHeight="1" x14ac:dyDescent="0.3">
      <c r="B222" s="6"/>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row>
    <row r="223" spans="2:40" ht="12.75" customHeight="1" x14ac:dyDescent="0.3">
      <c r="B223" s="6"/>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row>
    <row r="224" spans="2:40" ht="12.75" customHeight="1" x14ac:dyDescent="0.3">
      <c r="B224" s="6"/>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row>
    <row r="225" spans="2:40" ht="12.75" customHeight="1" x14ac:dyDescent="0.3">
      <c r="B225" s="6"/>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row>
    <row r="226" spans="2:40" ht="12.75" customHeight="1" x14ac:dyDescent="0.3">
      <c r="B226" s="6"/>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row>
    <row r="227" spans="2:40" ht="12.75" customHeight="1" x14ac:dyDescent="0.3">
      <c r="B227" s="6"/>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row>
    <row r="228" spans="2:40" ht="12.75" customHeight="1" x14ac:dyDescent="0.3">
      <c r="B228" s="6"/>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row>
    <row r="229" spans="2:40" ht="12.75" customHeight="1" x14ac:dyDescent="0.3">
      <c r="B229" s="6"/>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row>
    <row r="230" spans="2:40" ht="12.75" customHeight="1" x14ac:dyDescent="0.3">
      <c r="B230" s="6"/>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row>
    <row r="231" spans="2:40" ht="12.75" customHeight="1" x14ac:dyDescent="0.3">
      <c r="B231" s="6"/>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row>
    <row r="232" spans="2:40" ht="12.75" customHeight="1" x14ac:dyDescent="0.3">
      <c r="B232" s="6"/>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row>
    <row r="233" spans="2:40" ht="12.75" customHeight="1" x14ac:dyDescent="0.3">
      <c r="B233" s="6"/>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row>
    <row r="234" spans="2:40" ht="12.75" customHeight="1" x14ac:dyDescent="0.3">
      <c r="B234" s="6"/>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row>
    <row r="235" spans="2:40" ht="12.75" customHeight="1" x14ac:dyDescent="0.3">
      <c r="B235" s="6"/>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row>
    <row r="236" spans="2:40" ht="12.75" customHeight="1" x14ac:dyDescent="0.3">
      <c r="B236" s="6"/>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row>
    <row r="237" spans="2:40" ht="12.75" customHeight="1" x14ac:dyDescent="0.3">
      <c r="B237" s="6"/>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row>
    <row r="238" spans="2:40" ht="12.75" customHeight="1" x14ac:dyDescent="0.3">
      <c r="B238" s="6"/>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row>
    <row r="239" spans="2:40" ht="12.75" customHeight="1" x14ac:dyDescent="0.3">
      <c r="B239" s="6"/>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row>
    <row r="240" spans="2:40" ht="12.75" customHeight="1" x14ac:dyDescent="0.3">
      <c r="B240" s="6"/>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row>
    <row r="241" spans="2:40" ht="12.75" customHeight="1" x14ac:dyDescent="0.3">
      <c r="B241" s="6"/>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row>
    <row r="242" spans="2:40" ht="12.75" customHeight="1" x14ac:dyDescent="0.3">
      <c r="B242" s="6"/>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row>
    <row r="243" spans="2:40" ht="12.75" customHeight="1" x14ac:dyDescent="0.3">
      <c r="B243" s="6"/>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row>
    <row r="244" spans="2:40" ht="12.75" customHeight="1" x14ac:dyDescent="0.3">
      <c r="B244" s="6"/>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row>
    <row r="245" spans="2:40" ht="12.75" customHeight="1" x14ac:dyDescent="0.3">
      <c r="B245" s="6"/>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row>
    <row r="246" spans="2:40" ht="12.75" customHeight="1" x14ac:dyDescent="0.3">
      <c r="B246" s="6"/>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row>
    <row r="247" spans="2:40" ht="12.75" customHeight="1" x14ac:dyDescent="0.3">
      <c r="B247" s="6"/>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row>
    <row r="248" spans="2:40" ht="12.75" customHeight="1" x14ac:dyDescent="0.3">
      <c r="B248" s="6"/>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row>
    <row r="249" spans="2:40" ht="12.75" customHeight="1" x14ac:dyDescent="0.3">
      <c r="B249" s="6"/>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row>
    <row r="250" spans="2:40" ht="12.75" customHeight="1" x14ac:dyDescent="0.3">
      <c r="B250" s="6"/>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row>
    <row r="251" spans="2:40" ht="12.75" customHeight="1" x14ac:dyDescent="0.3">
      <c r="B251" s="6"/>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row>
    <row r="252" spans="2:40" ht="12.75" customHeight="1" x14ac:dyDescent="0.3">
      <c r="B252" s="6"/>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row>
    <row r="253" spans="2:40" ht="12.75" customHeight="1" x14ac:dyDescent="0.3">
      <c r="B253" s="6"/>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row>
    <row r="254" spans="2:40" ht="12.75" customHeight="1" x14ac:dyDescent="0.3">
      <c r="B254" s="6"/>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row>
    <row r="255" spans="2:40" ht="12.75" customHeight="1" x14ac:dyDescent="0.3">
      <c r="B255" s="6"/>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row>
    <row r="256" spans="2:40" ht="12.75" customHeight="1" x14ac:dyDescent="0.3">
      <c r="B256" s="6"/>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row>
    <row r="257" spans="2:40" ht="12.75" customHeight="1" x14ac:dyDescent="0.3">
      <c r="B257" s="6"/>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row>
    <row r="258" spans="2:40" ht="12.75" customHeight="1" x14ac:dyDescent="0.3">
      <c r="B258" s="6"/>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row>
    <row r="259" spans="2:40" ht="12.75" customHeight="1" x14ac:dyDescent="0.3">
      <c r="B259" s="6"/>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row>
    <row r="260" spans="2:40" ht="12.75" customHeight="1" x14ac:dyDescent="0.3">
      <c r="B260" s="6"/>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row>
    <row r="261" spans="2:40" ht="12.75" customHeight="1" x14ac:dyDescent="0.3">
      <c r="B261" s="6"/>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row>
    <row r="262" spans="2:40" ht="12.75" customHeight="1" x14ac:dyDescent="0.3">
      <c r="B262" s="6"/>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row>
    <row r="263" spans="2:40" ht="12.75" customHeight="1" x14ac:dyDescent="0.3">
      <c r="B263" s="6"/>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row>
    <row r="264" spans="2:40" ht="12.75" customHeight="1" x14ac:dyDescent="0.3">
      <c r="B264" s="6"/>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row>
    <row r="265" spans="2:40" ht="12.75" customHeight="1" x14ac:dyDescent="0.3">
      <c r="B265" s="6"/>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row>
    <row r="266" spans="2:40" ht="12.75" customHeight="1" x14ac:dyDescent="0.3">
      <c r="B266" s="6"/>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row>
    <row r="267" spans="2:40" ht="12.75" customHeight="1" x14ac:dyDescent="0.3">
      <c r="B267" s="6"/>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row>
    <row r="268" spans="2:40" ht="12.75" customHeight="1" x14ac:dyDescent="0.3">
      <c r="B268" s="6"/>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row>
    <row r="269" spans="2:40" ht="12.75" customHeight="1" x14ac:dyDescent="0.3">
      <c r="B269" s="6"/>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row>
    <row r="270" spans="2:40" ht="12.75" customHeight="1" x14ac:dyDescent="0.3">
      <c r="B270" s="6"/>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row>
    <row r="271" spans="2:40" ht="12.75" customHeight="1" x14ac:dyDescent="0.3">
      <c r="B271" s="6"/>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row>
    <row r="272" spans="2:40" ht="12.75" customHeight="1" x14ac:dyDescent="0.3">
      <c r="B272" s="6"/>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row>
    <row r="273" spans="2:40" ht="12.75" customHeight="1" x14ac:dyDescent="0.3">
      <c r="B273" s="6"/>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row>
    <row r="274" spans="2:40" ht="12.75" customHeight="1" x14ac:dyDescent="0.3">
      <c r="B274" s="6"/>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row>
    <row r="275" spans="2:40" ht="12.75" customHeight="1" x14ac:dyDescent="0.3">
      <c r="B275" s="6"/>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row>
    <row r="276" spans="2:40" ht="12.75" customHeight="1" x14ac:dyDescent="0.3">
      <c r="B276" s="6"/>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row>
    <row r="277" spans="2:40" ht="12.75" customHeight="1" x14ac:dyDescent="0.3">
      <c r="B277" s="6"/>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row>
    <row r="278" spans="2:40" ht="12.75" customHeight="1" x14ac:dyDescent="0.3">
      <c r="B278" s="6"/>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row>
    <row r="279" spans="2:40" ht="12.75" customHeight="1" x14ac:dyDescent="0.3">
      <c r="B279" s="6"/>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row>
    <row r="280" spans="2:40" ht="12.75" customHeight="1" x14ac:dyDescent="0.3">
      <c r="B280" s="6"/>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row>
    <row r="281" spans="2:40" ht="12.75" customHeight="1" x14ac:dyDescent="0.3">
      <c r="B281" s="6"/>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row>
    <row r="282" spans="2:40" ht="12.75" customHeight="1" x14ac:dyDescent="0.3">
      <c r="B282" s="6"/>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row>
    <row r="283" spans="2:40" ht="12.75" customHeight="1" x14ac:dyDescent="0.3">
      <c r="B283" s="6"/>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row>
    <row r="284" spans="2:40" ht="12.75" customHeight="1" x14ac:dyDescent="0.3">
      <c r="B284" s="6"/>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row>
    <row r="285" spans="2:40" ht="12.75" customHeight="1" x14ac:dyDescent="0.3">
      <c r="B285" s="6"/>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row>
    <row r="286" spans="2:40" ht="12.75" customHeight="1" x14ac:dyDescent="0.3">
      <c r="B286" s="6"/>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row>
    <row r="287" spans="2:40" ht="12.75" customHeight="1" x14ac:dyDescent="0.3">
      <c r="B287" s="6"/>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row>
    <row r="288" spans="2:40" ht="12.75" customHeight="1" x14ac:dyDescent="0.3">
      <c r="B288" s="6"/>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row>
    <row r="289" spans="2:40" ht="12.75" customHeight="1" x14ac:dyDescent="0.3">
      <c r="B289" s="6"/>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row>
    <row r="290" spans="2:40" ht="12.75" customHeight="1" x14ac:dyDescent="0.3">
      <c r="B290" s="6"/>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row>
    <row r="291" spans="2:40" ht="12.75" customHeight="1" x14ac:dyDescent="0.3">
      <c r="B291" s="6"/>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row>
    <row r="292" spans="2:40" ht="12.75" customHeight="1" x14ac:dyDescent="0.3">
      <c r="B292" s="6"/>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row>
    <row r="293" spans="2:40" ht="12.75" customHeight="1" x14ac:dyDescent="0.3">
      <c r="B293" s="6"/>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row>
    <row r="294" spans="2:40" ht="12.75" customHeight="1" x14ac:dyDescent="0.3">
      <c r="B294" s="6"/>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row>
    <row r="295" spans="2:40" ht="12.75" customHeight="1" x14ac:dyDescent="0.3">
      <c r="B295" s="6"/>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row>
    <row r="296" spans="2:40" ht="12.75" customHeight="1" x14ac:dyDescent="0.3">
      <c r="B296" s="6"/>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row>
    <row r="297" spans="2:40" ht="12.75" customHeight="1" x14ac:dyDescent="0.3">
      <c r="B297" s="6"/>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row>
    <row r="298" spans="2:40" ht="12.75" customHeight="1" x14ac:dyDescent="0.3">
      <c r="B298" s="6"/>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row>
    <row r="299" spans="2:40" ht="12.75" customHeight="1" x14ac:dyDescent="0.3">
      <c r="B299" s="6"/>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row>
    <row r="300" spans="2:40" ht="12.75" customHeight="1" x14ac:dyDescent="0.3">
      <c r="B300" s="6"/>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row>
    <row r="301" spans="2:40" ht="12.75" customHeight="1" x14ac:dyDescent="0.3">
      <c r="B301" s="6"/>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row>
    <row r="302" spans="2:40" ht="12.75" customHeight="1" x14ac:dyDescent="0.3">
      <c r="B302" s="6"/>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row>
    <row r="303" spans="2:40" ht="12.75" customHeight="1" x14ac:dyDescent="0.3">
      <c r="B303" s="6"/>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row>
    <row r="304" spans="2:40" ht="12.75" customHeight="1" x14ac:dyDescent="0.3">
      <c r="B304" s="6"/>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row>
    <row r="305" spans="2:40" ht="12.75" customHeight="1" x14ac:dyDescent="0.3">
      <c r="B305" s="6"/>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row>
    <row r="306" spans="2:40" ht="12.75" customHeight="1" x14ac:dyDescent="0.3">
      <c r="B306" s="6"/>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row>
    <row r="307" spans="2:40" ht="12.75" customHeight="1" x14ac:dyDescent="0.3">
      <c r="B307" s="6"/>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row>
    <row r="308" spans="2:40" ht="12.75" customHeight="1" x14ac:dyDescent="0.3">
      <c r="B308" s="6"/>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row>
    <row r="309" spans="2:40" ht="12.75" customHeight="1" x14ac:dyDescent="0.3">
      <c r="B309" s="6"/>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row>
    <row r="310" spans="2:40" ht="12.75" customHeight="1" x14ac:dyDescent="0.3">
      <c r="B310" s="6"/>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row>
    <row r="311" spans="2:40" ht="12.75" customHeight="1" x14ac:dyDescent="0.3">
      <c r="B311" s="6"/>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row>
    <row r="312" spans="2:40" ht="12.75" customHeight="1" x14ac:dyDescent="0.3">
      <c r="B312" s="6"/>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row>
    <row r="313" spans="2:40" ht="12.75" customHeight="1" x14ac:dyDescent="0.3">
      <c r="B313" s="6"/>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row>
    <row r="314" spans="2:40" ht="12.75" customHeight="1" x14ac:dyDescent="0.3">
      <c r="B314" s="6"/>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row>
    <row r="315" spans="2:40" ht="12.75" customHeight="1" x14ac:dyDescent="0.3">
      <c r="B315" s="6"/>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row>
    <row r="316" spans="2:40" ht="12.75" customHeight="1" x14ac:dyDescent="0.3">
      <c r="B316" s="6"/>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row>
    <row r="317" spans="2:40" ht="12.75" customHeight="1" x14ac:dyDescent="0.3">
      <c r="B317" s="6"/>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row>
    <row r="318" spans="2:40" ht="12.75" customHeight="1" x14ac:dyDescent="0.3">
      <c r="B318" s="6"/>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row>
    <row r="319" spans="2:40" ht="12.75" customHeight="1" x14ac:dyDescent="0.3">
      <c r="B319" s="6"/>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row>
    <row r="320" spans="2:40" ht="12.75" customHeight="1" x14ac:dyDescent="0.3">
      <c r="B320" s="6"/>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row>
    <row r="321" spans="2:40" ht="12.75" customHeight="1" x14ac:dyDescent="0.3">
      <c r="B321" s="6"/>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row>
    <row r="322" spans="2:40" ht="12.75" customHeight="1" x14ac:dyDescent="0.3">
      <c r="B322" s="6"/>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row>
    <row r="323" spans="2:40" ht="12.75" customHeight="1" x14ac:dyDescent="0.3">
      <c r="B323" s="6"/>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row>
    <row r="324" spans="2:40" ht="12.75" customHeight="1" x14ac:dyDescent="0.3">
      <c r="B324" s="6"/>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row>
    <row r="325" spans="2:40" ht="12.75" customHeight="1" x14ac:dyDescent="0.3">
      <c r="B325" s="6"/>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row>
    <row r="326" spans="2:40" ht="12.75" customHeight="1" x14ac:dyDescent="0.3">
      <c r="B326" s="6"/>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row>
    <row r="327" spans="2:40" ht="12.75" customHeight="1" x14ac:dyDescent="0.3">
      <c r="B327" s="6"/>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row>
    <row r="328" spans="2:40" ht="12.75" customHeight="1" x14ac:dyDescent="0.3">
      <c r="B328" s="6"/>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row>
    <row r="329" spans="2:40" ht="12.75" customHeight="1" x14ac:dyDescent="0.3">
      <c r="B329" s="6"/>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row>
    <row r="330" spans="2:40" ht="12.75" customHeight="1" x14ac:dyDescent="0.3">
      <c r="B330" s="6"/>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row>
    <row r="331" spans="2:40" ht="12.75" customHeight="1" x14ac:dyDescent="0.3">
      <c r="B331" s="6"/>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row>
    <row r="332" spans="2:40" ht="12.75" customHeight="1" x14ac:dyDescent="0.3">
      <c r="B332" s="6"/>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row>
    <row r="333" spans="2:40" ht="12.75" customHeight="1" x14ac:dyDescent="0.3">
      <c r="B333" s="6"/>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row>
    <row r="334" spans="2:40" ht="12.75" customHeight="1" x14ac:dyDescent="0.3">
      <c r="B334" s="6"/>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row>
    <row r="335" spans="2:40" ht="12.75" customHeight="1" x14ac:dyDescent="0.3">
      <c r="B335" s="6"/>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row>
    <row r="336" spans="2:40" ht="12.75" customHeight="1" x14ac:dyDescent="0.3">
      <c r="B336" s="6"/>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row>
    <row r="337" spans="2:40" ht="12.75" customHeight="1" x14ac:dyDescent="0.3">
      <c r="B337" s="6"/>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row>
    <row r="338" spans="2:40" ht="12.75" customHeight="1" x14ac:dyDescent="0.3">
      <c r="B338" s="6"/>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row>
    <row r="339" spans="2:40" ht="12.75" customHeight="1" x14ac:dyDescent="0.3">
      <c r="B339" s="6"/>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row>
    <row r="340" spans="2:40" ht="12.75" customHeight="1" x14ac:dyDescent="0.3">
      <c r="B340" s="6"/>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row>
    <row r="341" spans="2:40" ht="12.75" customHeight="1" x14ac:dyDescent="0.3">
      <c r="B341" s="6"/>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row>
    <row r="342" spans="2:40" ht="12.75" customHeight="1" x14ac:dyDescent="0.3">
      <c r="B342" s="6"/>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row>
    <row r="343" spans="2:40" ht="12.75" customHeight="1" x14ac:dyDescent="0.3">
      <c r="B343" s="6"/>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row>
    <row r="344" spans="2:40" ht="12.75" customHeight="1" x14ac:dyDescent="0.3">
      <c r="B344" s="6"/>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row>
    <row r="345" spans="2:40" ht="12.75" customHeight="1" x14ac:dyDescent="0.3">
      <c r="B345" s="6"/>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row>
    <row r="346" spans="2:40" ht="12.75" customHeight="1" x14ac:dyDescent="0.3">
      <c r="B346" s="6"/>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row>
    <row r="347" spans="2:40" ht="12.75" customHeight="1" x14ac:dyDescent="0.3">
      <c r="B347" s="6"/>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row>
    <row r="348" spans="2:40" ht="12.75" customHeight="1" x14ac:dyDescent="0.3">
      <c r="B348" s="6"/>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row>
    <row r="349" spans="2:40" ht="12.75" customHeight="1" x14ac:dyDescent="0.3">
      <c r="B349" s="6"/>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row>
    <row r="350" spans="2:40" ht="12.75" customHeight="1" x14ac:dyDescent="0.3">
      <c r="B350" s="6"/>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row>
    <row r="351" spans="2:40" ht="12.75" customHeight="1" x14ac:dyDescent="0.3">
      <c r="B351" s="6"/>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row>
    <row r="352" spans="2:40" ht="12.75" customHeight="1" x14ac:dyDescent="0.3">
      <c r="B352" s="6"/>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row>
    <row r="353" spans="2:40" ht="12.75" customHeight="1" x14ac:dyDescent="0.3">
      <c r="B353" s="6"/>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row>
    <row r="354" spans="2:40" ht="12.75" customHeight="1" x14ac:dyDescent="0.3">
      <c r="B354" s="6"/>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row>
    <row r="355" spans="2:40" ht="12.75" customHeight="1" x14ac:dyDescent="0.3">
      <c r="B355" s="6"/>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row>
    <row r="356" spans="2:40" ht="12.75" customHeight="1" x14ac:dyDescent="0.3">
      <c r="B356" s="6"/>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row>
    <row r="357" spans="2:40" ht="12.75" customHeight="1" x14ac:dyDescent="0.3">
      <c r="B357" s="6"/>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row>
    <row r="358" spans="2:40" ht="12.75" customHeight="1" x14ac:dyDescent="0.3">
      <c r="B358" s="6"/>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row>
    <row r="359" spans="2:40" ht="12.75" customHeight="1" x14ac:dyDescent="0.3">
      <c r="B359" s="6"/>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row>
    <row r="360" spans="2:40" ht="12.75" customHeight="1" x14ac:dyDescent="0.3">
      <c r="B360" s="6"/>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row>
    <row r="361" spans="2:40" ht="12.75" customHeight="1" x14ac:dyDescent="0.3">
      <c r="B361" s="6"/>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row>
    <row r="362" spans="2:40" ht="12.75" customHeight="1" x14ac:dyDescent="0.3">
      <c r="B362" s="6"/>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row>
    <row r="363" spans="2:40" ht="12.75" customHeight="1" x14ac:dyDescent="0.3">
      <c r="B363" s="6"/>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row>
    <row r="364" spans="2:40" ht="12.75" customHeight="1" x14ac:dyDescent="0.3">
      <c r="B364" s="6"/>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row>
    <row r="365" spans="2:40" ht="12.75" customHeight="1" x14ac:dyDescent="0.3">
      <c r="B365" s="6"/>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row>
    <row r="366" spans="2:40" ht="12.75" customHeight="1" x14ac:dyDescent="0.3">
      <c r="B366" s="6"/>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row>
    <row r="367" spans="2:40" ht="12.75" customHeight="1" x14ac:dyDescent="0.3">
      <c r="B367" s="6"/>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row>
    <row r="368" spans="2:40" ht="12.75" customHeight="1" x14ac:dyDescent="0.3">
      <c r="B368" s="6"/>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row>
    <row r="369" spans="2:40" ht="12.75" customHeight="1" x14ac:dyDescent="0.3">
      <c r="B369" s="6"/>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row>
    <row r="370" spans="2:40" ht="12.75" customHeight="1" x14ac:dyDescent="0.3">
      <c r="B370" s="6"/>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row>
    <row r="371" spans="2:40" ht="12.75" customHeight="1" x14ac:dyDescent="0.3">
      <c r="B371" s="6"/>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row>
    <row r="372" spans="2:40" ht="12.75" customHeight="1" x14ac:dyDescent="0.3">
      <c r="B372" s="6"/>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row>
    <row r="373" spans="2:40" ht="12.75" customHeight="1" x14ac:dyDescent="0.3">
      <c r="B373" s="6"/>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row>
    <row r="374" spans="2:40" ht="12.75" customHeight="1" x14ac:dyDescent="0.3">
      <c r="B374" s="6"/>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row>
    <row r="375" spans="2:40" ht="12.75" customHeight="1" x14ac:dyDescent="0.3">
      <c r="B375" s="6"/>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row>
    <row r="376" spans="2:40" ht="12.75" customHeight="1" x14ac:dyDescent="0.3">
      <c r="B376" s="6"/>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row>
    <row r="377" spans="2:40" ht="12.75" customHeight="1" x14ac:dyDescent="0.3">
      <c r="B377" s="6"/>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row>
    <row r="378" spans="2:40" ht="12.75" customHeight="1" x14ac:dyDescent="0.3">
      <c r="B378" s="6"/>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row>
    <row r="379" spans="2:40" ht="12.75" customHeight="1" x14ac:dyDescent="0.3">
      <c r="B379" s="6"/>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row>
    <row r="380" spans="2:40" ht="12.75" customHeight="1" x14ac:dyDescent="0.3">
      <c r="B380" s="6"/>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row>
    <row r="381" spans="2:40" ht="12.75" customHeight="1" x14ac:dyDescent="0.3">
      <c r="B381" s="6"/>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row>
    <row r="382" spans="2:40" ht="12.75" customHeight="1" x14ac:dyDescent="0.3">
      <c r="B382" s="6"/>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row>
    <row r="383" spans="2:40" ht="12.75" customHeight="1" x14ac:dyDescent="0.3">
      <c r="B383" s="6"/>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row>
    <row r="384" spans="2:40" ht="12.75" customHeight="1" x14ac:dyDescent="0.3">
      <c r="B384" s="6"/>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row>
    <row r="385" spans="2:40" ht="12.75" customHeight="1" x14ac:dyDescent="0.3">
      <c r="B385" s="6"/>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row>
    <row r="386" spans="2:40" ht="12.75" customHeight="1" x14ac:dyDescent="0.3">
      <c r="B386" s="6"/>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row>
    <row r="387" spans="2:40" ht="12.75" customHeight="1" x14ac:dyDescent="0.3">
      <c r="B387" s="6"/>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row>
    <row r="388" spans="2:40" ht="12.75" customHeight="1" x14ac:dyDescent="0.3">
      <c r="B388" s="6"/>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row>
    <row r="389" spans="2:40" ht="12.75" customHeight="1" x14ac:dyDescent="0.3">
      <c r="B389" s="6"/>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row>
    <row r="390" spans="2:40" ht="12.75" customHeight="1" x14ac:dyDescent="0.3">
      <c r="B390" s="6"/>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row>
    <row r="391" spans="2:40" ht="12.75" customHeight="1" x14ac:dyDescent="0.3">
      <c r="B391" s="6"/>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row>
    <row r="392" spans="2:40" ht="12.75" customHeight="1" x14ac:dyDescent="0.3">
      <c r="B392" s="6"/>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row>
    <row r="393" spans="2:40" ht="12.75" customHeight="1" x14ac:dyDescent="0.3">
      <c r="B393" s="6"/>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row>
    <row r="394" spans="2:40" ht="12.75" customHeight="1" x14ac:dyDescent="0.3">
      <c r="B394" s="6"/>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row>
    <row r="395" spans="2:40" ht="12.75" customHeight="1" x14ac:dyDescent="0.3">
      <c r="B395" s="6"/>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row>
    <row r="396" spans="2:40" ht="12.75" customHeight="1" x14ac:dyDescent="0.3">
      <c r="B396" s="6"/>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row>
    <row r="397" spans="2:40" ht="12.75" customHeight="1" x14ac:dyDescent="0.3">
      <c r="B397" s="6"/>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row>
    <row r="398" spans="2:40" ht="12.75" customHeight="1" x14ac:dyDescent="0.3">
      <c r="B398" s="6"/>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row>
    <row r="399" spans="2:40" ht="12.75" customHeight="1" x14ac:dyDescent="0.3">
      <c r="B399" s="6"/>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row>
    <row r="400" spans="2:40" ht="12.75" customHeight="1" x14ac:dyDescent="0.3">
      <c r="B400" s="6"/>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row>
    <row r="401" spans="2:40" ht="12.75" customHeight="1" x14ac:dyDescent="0.3">
      <c r="B401" s="6"/>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row>
    <row r="402" spans="2:40" ht="12.75" customHeight="1" x14ac:dyDescent="0.3">
      <c r="B402" s="6"/>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row>
    <row r="403" spans="2:40" ht="12.75" customHeight="1" x14ac:dyDescent="0.3">
      <c r="B403" s="6"/>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row>
    <row r="404" spans="2:40" ht="12.75" customHeight="1" x14ac:dyDescent="0.3">
      <c r="B404" s="6"/>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row>
    <row r="405" spans="2:40" ht="12.75" customHeight="1" x14ac:dyDescent="0.3">
      <c r="B405" s="6"/>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row>
    <row r="406" spans="2:40" ht="12.75" customHeight="1" x14ac:dyDescent="0.3">
      <c r="B406" s="6"/>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row>
    <row r="407" spans="2:40" ht="12.75" customHeight="1" x14ac:dyDescent="0.3">
      <c r="B407" s="6"/>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row>
    <row r="408" spans="2:40" ht="12.75" customHeight="1" x14ac:dyDescent="0.3">
      <c r="B408" s="6"/>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row>
    <row r="409" spans="2:40" ht="12.75" customHeight="1" x14ac:dyDescent="0.3">
      <c r="B409" s="6"/>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row>
    <row r="410" spans="2:40" ht="12.75" customHeight="1" x14ac:dyDescent="0.3">
      <c r="B410" s="6"/>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row>
    <row r="411" spans="2:40" ht="12.75" customHeight="1" x14ac:dyDescent="0.3">
      <c r="B411" s="6"/>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row>
    <row r="412" spans="2:40" ht="12.75" customHeight="1" x14ac:dyDescent="0.3">
      <c r="B412" s="6"/>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row>
    <row r="413" spans="2:40" ht="12.75" customHeight="1" x14ac:dyDescent="0.3">
      <c r="B413" s="6"/>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row>
    <row r="414" spans="2:40" ht="12.75" customHeight="1" x14ac:dyDescent="0.3">
      <c r="B414" s="6"/>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row>
    <row r="415" spans="2:40" ht="12.75" customHeight="1" x14ac:dyDescent="0.3">
      <c r="B415" s="6"/>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row>
    <row r="416" spans="2:40" ht="12.75" customHeight="1" x14ac:dyDescent="0.3">
      <c r="B416" s="6"/>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row>
    <row r="417" spans="2:40" ht="12.75" customHeight="1" x14ac:dyDescent="0.3">
      <c r="B417" s="6"/>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row>
    <row r="418" spans="2:40" ht="12.75" customHeight="1" x14ac:dyDescent="0.3">
      <c r="B418" s="6"/>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row>
    <row r="419" spans="2:40" ht="12.75" customHeight="1" x14ac:dyDescent="0.3">
      <c r="B419" s="6"/>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row>
    <row r="420" spans="2:40" ht="12.75" customHeight="1" x14ac:dyDescent="0.3">
      <c r="B420" s="6"/>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row>
    <row r="421" spans="2:40" ht="12.75" customHeight="1" x14ac:dyDescent="0.3">
      <c r="B421" s="6"/>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row>
    <row r="422" spans="2:40" ht="12.75" customHeight="1" x14ac:dyDescent="0.3">
      <c r="B422" s="6"/>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row>
    <row r="423" spans="2:40" ht="12.75" customHeight="1" x14ac:dyDescent="0.3">
      <c r="B423" s="6"/>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row>
    <row r="424" spans="2:40" ht="12.75" customHeight="1" x14ac:dyDescent="0.3">
      <c r="B424" s="6"/>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row>
    <row r="425" spans="2:40" ht="12.75" customHeight="1" x14ac:dyDescent="0.3">
      <c r="B425" s="6"/>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row>
    <row r="426" spans="2:40" ht="12.75" customHeight="1" x14ac:dyDescent="0.3">
      <c r="B426" s="6"/>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row>
    <row r="427" spans="2:40" ht="12.75" customHeight="1" x14ac:dyDescent="0.3">
      <c r="B427" s="6"/>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row>
    <row r="428" spans="2:40" ht="12.75" customHeight="1" x14ac:dyDescent="0.3">
      <c r="B428" s="6"/>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row>
    <row r="429" spans="2:40" ht="12.75" customHeight="1" x14ac:dyDescent="0.3">
      <c r="B429" s="6"/>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row>
    <row r="430" spans="2:40" ht="12.75" customHeight="1" x14ac:dyDescent="0.3">
      <c r="B430" s="6"/>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row>
    <row r="431" spans="2:40" ht="12.75" customHeight="1" x14ac:dyDescent="0.3">
      <c r="B431" s="6"/>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row>
    <row r="432" spans="2:40" ht="12.75" customHeight="1" x14ac:dyDescent="0.3">
      <c r="B432" s="6"/>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row>
    <row r="433" spans="2:40" ht="12.75" customHeight="1" x14ac:dyDescent="0.3">
      <c r="B433" s="6"/>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row>
    <row r="434" spans="2:40" ht="12.75" customHeight="1" x14ac:dyDescent="0.3">
      <c r="B434" s="6"/>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row>
    <row r="435" spans="2:40" ht="12.75" customHeight="1" x14ac:dyDescent="0.3">
      <c r="B435" s="6"/>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row>
    <row r="436" spans="2:40" ht="12.75" customHeight="1" x14ac:dyDescent="0.3">
      <c r="B436" s="6"/>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row>
    <row r="437" spans="2:40" ht="12.75" customHeight="1" x14ac:dyDescent="0.3">
      <c r="B437" s="6"/>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row>
    <row r="438" spans="2:40" ht="12.75" customHeight="1" x14ac:dyDescent="0.3">
      <c r="B438" s="6"/>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row>
    <row r="439" spans="2:40" ht="12.75" customHeight="1" x14ac:dyDescent="0.3">
      <c r="B439" s="6"/>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row>
    <row r="440" spans="2:40" ht="12.75" customHeight="1" x14ac:dyDescent="0.3">
      <c r="B440" s="6"/>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row>
    <row r="441" spans="2:40" ht="12.75" customHeight="1" x14ac:dyDescent="0.3">
      <c r="B441" s="6"/>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row>
    <row r="442" spans="2:40" ht="12.75" customHeight="1" x14ac:dyDescent="0.3">
      <c r="B442" s="6"/>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row>
    <row r="443" spans="2:40" ht="12.75" customHeight="1" x14ac:dyDescent="0.3">
      <c r="B443" s="6"/>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row>
    <row r="444" spans="2:40" ht="12.75" customHeight="1" x14ac:dyDescent="0.3">
      <c r="B444" s="6"/>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row>
    <row r="445" spans="2:40" ht="12.75" customHeight="1" x14ac:dyDescent="0.3">
      <c r="B445" s="6"/>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row>
    <row r="446" spans="2:40" ht="12.75" customHeight="1" x14ac:dyDescent="0.3">
      <c r="B446" s="6"/>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row>
    <row r="447" spans="2:40" ht="12.75" customHeight="1" x14ac:dyDescent="0.3">
      <c r="B447" s="6"/>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row>
    <row r="448" spans="2:40" ht="12.75" customHeight="1" x14ac:dyDescent="0.3">
      <c r="B448" s="6"/>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row>
    <row r="449" spans="2:40" ht="12.75" customHeight="1" x14ac:dyDescent="0.3">
      <c r="B449" s="6"/>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row>
    <row r="450" spans="2:40" ht="12.75" customHeight="1" x14ac:dyDescent="0.3">
      <c r="B450" s="6"/>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row>
    <row r="451" spans="2:40" ht="12.75" customHeight="1" x14ac:dyDescent="0.3">
      <c r="B451" s="6"/>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row>
    <row r="452" spans="2:40" ht="12.75" customHeight="1" x14ac:dyDescent="0.3">
      <c r="B452" s="6"/>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row>
    <row r="453" spans="2:40" ht="12.75" customHeight="1" x14ac:dyDescent="0.3">
      <c r="B453" s="6"/>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row>
    <row r="454" spans="2:40" ht="12.75" customHeight="1" x14ac:dyDescent="0.3">
      <c r="B454" s="6"/>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row>
    <row r="455" spans="2:40" ht="12.75" customHeight="1" x14ac:dyDescent="0.3">
      <c r="B455" s="6"/>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row>
    <row r="456" spans="2:40" ht="12.75" customHeight="1" x14ac:dyDescent="0.3">
      <c r="B456" s="6"/>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row>
    <row r="457" spans="2:40" ht="12.75" customHeight="1" x14ac:dyDescent="0.3">
      <c r="B457" s="6"/>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row>
    <row r="458" spans="2:40" ht="12.75" customHeight="1" x14ac:dyDescent="0.3">
      <c r="B458" s="6"/>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row>
    <row r="459" spans="2:40" ht="12.75" customHeight="1" x14ac:dyDescent="0.3">
      <c r="B459" s="6"/>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row>
    <row r="460" spans="2:40" ht="12.75" customHeight="1" x14ac:dyDescent="0.3">
      <c r="B460" s="6"/>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row>
    <row r="461" spans="2:40" ht="12.75" customHeight="1" x14ac:dyDescent="0.3">
      <c r="B461" s="6"/>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row>
    <row r="462" spans="2:40" ht="12.75" customHeight="1" x14ac:dyDescent="0.3">
      <c r="B462" s="6"/>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row>
    <row r="463" spans="2:40" ht="12.75" customHeight="1" x14ac:dyDescent="0.3">
      <c r="B463" s="6"/>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row>
    <row r="464" spans="2:40" ht="12.75" customHeight="1" x14ac:dyDescent="0.3">
      <c r="B464" s="6"/>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row>
    <row r="465" spans="2:40" ht="12.75" customHeight="1" x14ac:dyDescent="0.3">
      <c r="B465" s="6"/>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row>
    <row r="466" spans="2:40" ht="12.75" customHeight="1" x14ac:dyDescent="0.3">
      <c r="B466" s="6"/>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row>
    <row r="467" spans="2:40" ht="12.75" customHeight="1" x14ac:dyDescent="0.3">
      <c r="B467" s="6"/>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row>
    <row r="468" spans="2:40" ht="12.75" customHeight="1" x14ac:dyDescent="0.3">
      <c r="B468" s="6"/>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row>
    <row r="469" spans="2:40" ht="12.75" customHeight="1" x14ac:dyDescent="0.3">
      <c r="B469" s="6"/>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row>
    <row r="470" spans="2:40" ht="12.75" customHeight="1" x14ac:dyDescent="0.3">
      <c r="B470" s="6"/>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row>
    <row r="471" spans="2:40" ht="12.75" customHeight="1" x14ac:dyDescent="0.3">
      <c r="B471" s="6"/>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row>
    <row r="472" spans="2:40" ht="12.75" customHeight="1" x14ac:dyDescent="0.3">
      <c r="B472" s="6"/>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row>
    <row r="473" spans="2:40" ht="12.75" customHeight="1" x14ac:dyDescent="0.3">
      <c r="B473" s="6"/>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row>
    <row r="474" spans="2:40" ht="12.75" customHeight="1" x14ac:dyDescent="0.3">
      <c r="B474" s="6"/>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row>
    <row r="475" spans="2:40" ht="12.75" customHeight="1" x14ac:dyDescent="0.3">
      <c r="B475" s="6"/>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row>
    <row r="476" spans="2:40" ht="12.75" customHeight="1" x14ac:dyDescent="0.3">
      <c r="B476" s="6"/>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row>
    <row r="477" spans="2:40" ht="12.75" customHeight="1" x14ac:dyDescent="0.3">
      <c r="B477" s="6"/>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row>
    <row r="478" spans="2:40" ht="12.75" customHeight="1" x14ac:dyDescent="0.3">
      <c r="B478" s="6"/>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row>
    <row r="479" spans="2:40" ht="12.75" customHeight="1" x14ac:dyDescent="0.3">
      <c r="B479" s="6"/>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row>
    <row r="480" spans="2:40" ht="12.75" customHeight="1" x14ac:dyDescent="0.3">
      <c r="B480" s="6"/>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row>
    <row r="481" spans="2:40" ht="12.75" customHeight="1" x14ac:dyDescent="0.3">
      <c r="B481" s="6"/>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row>
    <row r="482" spans="2:40" ht="12.75" customHeight="1" x14ac:dyDescent="0.3">
      <c r="B482" s="6"/>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row>
    <row r="483" spans="2:40" ht="12.75" customHeight="1" x14ac:dyDescent="0.3">
      <c r="B483" s="6"/>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row>
    <row r="484" spans="2:40" ht="12.75" customHeight="1" x14ac:dyDescent="0.3">
      <c r="B484" s="6"/>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row>
    <row r="485" spans="2:40" ht="12.75" customHeight="1" x14ac:dyDescent="0.3">
      <c r="B485" s="6"/>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row>
    <row r="486" spans="2:40" ht="12.75" customHeight="1" x14ac:dyDescent="0.3">
      <c r="B486" s="6"/>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row>
    <row r="487" spans="2:40" ht="12.75" customHeight="1" x14ac:dyDescent="0.3">
      <c r="B487" s="6"/>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row>
    <row r="488" spans="2:40" ht="12.75" customHeight="1" x14ac:dyDescent="0.3">
      <c r="B488" s="6"/>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row>
    <row r="489" spans="2:40" ht="12.75" customHeight="1" x14ac:dyDescent="0.3">
      <c r="B489" s="6"/>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row>
    <row r="490" spans="2:40" ht="12.75" customHeight="1" x14ac:dyDescent="0.3">
      <c r="B490" s="6"/>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row>
    <row r="491" spans="2:40" ht="12.75" customHeight="1" x14ac:dyDescent="0.3">
      <c r="B491" s="6"/>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row>
    <row r="492" spans="2:40" ht="12.75" customHeight="1" x14ac:dyDescent="0.3">
      <c r="B492" s="6"/>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row>
    <row r="493" spans="2:40" ht="12.75" customHeight="1" x14ac:dyDescent="0.3">
      <c r="B493" s="6"/>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row>
    <row r="494" spans="2:40" ht="12.75" customHeight="1" x14ac:dyDescent="0.3">
      <c r="B494" s="6"/>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row>
    <row r="495" spans="2:40" ht="12.75" customHeight="1" x14ac:dyDescent="0.3">
      <c r="B495" s="6"/>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row>
    <row r="496" spans="2:40" ht="12.75" customHeight="1" x14ac:dyDescent="0.3">
      <c r="B496" s="6"/>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row>
    <row r="497" spans="2:40" ht="12.75" customHeight="1" x14ac:dyDescent="0.3">
      <c r="B497" s="6"/>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row>
    <row r="498" spans="2:40" ht="12.75" customHeight="1" x14ac:dyDescent="0.3">
      <c r="B498" s="6"/>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row>
    <row r="499" spans="2:40" ht="12.75" customHeight="1" x14ac:dyDescent="0.3">
      <c r="B499" s="6"/>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row>
    <row r="500" spans="2:40" ht="12.75" customHeight="1" x14ac:dyDescent="0.3">
      <c r="B500" s="6"/>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row>
    <row r="501" spans="2:40" ht="12.75" customHeight="1" x14ac:dyDescent="0.3">
      <c r="B501" s="6"/>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row>
    <row r="502" spans="2:40" ht="12.75" customHeight="1" x14ac:dyDescent="0.3">
      <c r="B502" s="6"/>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row>
    <row r="503" spans="2:40" ht="12.75" customHeight="1" x14ac:dyDescent="0.3">
      <c r="B503" s="6"/>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row>
    <row r="504" spans="2:40" ht="12.75" customHeight="1" x14ac:dyDescent="0.3">
      <c r="B504" s="6"/>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row>
    <row r="505" spans="2:40" ht="12.75" customHeight="1" x14ac:dyDescent="0.3">
      <c r="B505" s="6"/>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row>
    <row r="506" spans="2:40" ht="12.75" customHeight="1" x14ac:dyDescent="0.3">
      <c r="B506" s="6"/>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row>
    <row r="507" spans="2:40" ht="12.75" customHeight="1" x14ac:dyDescent="0.3">
      <c r="B507" s="6"/>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row>
    <row r="508" spans="2:40" ht="12.75" customHeight="1" x14ac:dyDescent="0.3">
      <c r="B508" s="6"/>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row>
    <row r="509" spans="2:40" ht="12.75" customHeight="1" x14ac:dyDescent="0.3">
      <c r="B509" s="6"/>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row>
    <row r="510" spans="2:40" ht="12.75" customHeight="1" x14ac:dyDescent="0.3">
      <c r="B510" s="6"/>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row>
    <row r="511" spans="2:40" ht="12.75" customHeight="1" x14ac:dyDescent="0.3">
      <c r="B511" s="6"/>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row>
    <row r="512" spans="2:40" ht="12.75" customHeight="1" x14ac:dyDescent="0.3">
      <c r="B512" s="6"/>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row>
    <row r="513" spans="2:40" ht="12.75" customHeight="1" x14ac:dyDescent="0.3">
      <c r="B513" s="6"/>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row>
    <row r="514" spans="2:40" ht="12.75" customHeight="1" x14ac:dyDescent="0.3">
      <c r="B514" s="6"/>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row>
    <row r="515" spans="2:40" ht="12.75" customHeight="1" x14ac:dyDescent="0.3">
      <c r="B515" s="6"/>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row>
    <row r="516" spans="2:40" ht="12.75" customHeight="1" x14ac:dyDescent="0.3">
      <c r="B516" s="6"/>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row>
    <row r="517" spans="2:40" ht="12.75" customHeight="1" x14ac:dyDescent="0.3">
      <c r="B517" s="6"/>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row>
    <row r="518" spans="2:40" ht="12.75" customHeight="1" x14ac:dyDescent="0.3">
      <c r="B518" s="6"/>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row>
    <row r="519" spans="2:40" ht="12.75" customHeight="1" x14ac:dyDescent="0.3">
      <c r="B519" s="6"/>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row>
    <row r="520" spans="2:40" ht="12.75" customHeight="1" x14ac:dyDescent="0.3">
      <c r="B520" s="6"/>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row>
    <row r="521" spans="2:40" ht="12.75" customHeight="1" x14ac:dyDescent="0.3">
      <c r="B521" s="6"/>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row>
    <row r="522" spans="2:40" ht="12.75" customHeight="1" x14ac:dyDescent="0.3">
      <c r="B522" s="6"/>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row>
    <row r="523" spans="2:40" ht="12.75" customHeight="1" x14ac:dyDescent="0.3">
      <c r="B523" s="6"/>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row>
    <row r="524" spans="2:40" ht="12.75" customHeight="1" x14ac:dyDescent="0.3">
      <c r="B524" s="6"/>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row>
    <row r="525" spans="2:40" ht="12.75" customHeight="1" x14ac:dyDescent="0.3">
      <c r="B525" s="6"/>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row>
    <row r="526" spans="2:40" ht="12.75" customHeight="1" x14ac:dyDescent="0.3">
      <c r="B526" s="6"/>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row>
    <row r="527" spans="2:40" ht="12.75" customHeight="1" x14ac:dyDescent="0.3">
      <c r="B527" s="6"/>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row>
    <row r="528" spans="2:40" ht="12.75" customHeight="1" x14ac:dyDescent="0.3">
      <c r="B528" s="6"/>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row>
    <row r="529" spans="2:40" ht="12.75" customHeight="1" x14ac:dyDescent="0.3">
      <c r="B529" s="6"/>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row>
    <row r="530" spans="2:40" ht="12.75" customHeight="1" x14ac:dyDescent="0.3">
      <c r="B530" s="6"/>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row>
    <row r="531" spans="2:40" ht="12.75" customHeight="1" x14ac:dyDescent="0.3">
      <c r="B531" s="6"/>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row>
    <row r="532" spans="2:40" ht="12.75" customHeight="1" x14ac:dyDescent="0.3">
      <c r="B532" s="6"/>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row>
    <row r="533" spans="2:40" ht="12.75" customHeight="1" x14ac:dyDescent="0.3">
      <c r="B533" s="6"/>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row>
    <row r="534" spans="2:40" ht="12.75" customHeight="1" x14ac:dyDescent="0.3">
      <c r="B534" s="6"/>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row>
    <row r="535" spans="2:40" ht="12.75" customHeight="1" x14ac:dyDescent="0.3">
      <c r="B535" s="6"/>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row>
    <row r="536" spans="2:40" ht="12.75" customHeight="1" x14ac:dyDescent="0.3">
      <c r="B536" s="6"/>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row>
    <row r="537" spans="2:40" ht="12.75" customHeight="1" x14ac:dyDescent="0.3">
      <c r="B537" s="6"/>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row>
    <row r="538" spans="2:40" ht="12.75" customHeight="1" x14ac:dyDescent="0.3">
      <c r="B538" s="6"/>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row>
    <row r="539" spans="2:40" ht="12.75" customHeight="1" x14ac:dyDescent="0.3">
      <c r="B539" s="6"/>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row>
    <row r="540" spans="2:40" ht="12.75" customHeight="1" x14ac:dyDescent="0.3">
      <c r="B540" s="6"/>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row>
    <row r="541" spans="2:40" ht="12.75" customHeight="1" x14ac:dyDescent="0.3">
      <c r="B541" s="6"/>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row>
    <row r="542" spans="2:40" ht="12.75" customHeight="1" x14ac:dyDescent="0.3">
      <c r="B542" s="6"/>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row>
    <row r="543" spans="2:40" ht="12.75" customHeight="1" x14ac:dyDescent="0.3">
      <c r="B543" s="6"/>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row>
    <row r="544" spans="2:40" ht="12.75" customHeight="1" x14ac:dyDescent="0.3">
      <c r="B544" s="6"/>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row>
    <row r="545" spans="2:40" ht="12.75" customHeight="1" x14ac:dyDescent="0.3">
      <c r="B545" s="6"/>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row>
    <row r="546" spans="2:40" ht="12.75" customHeight="1" x14ac:dyDescent="0.3">
      <c r="B546" s="6"/>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row>
    <row r="547" spans="2:40" ht="12.75" customHeight="1" x14ac:dyDescent="0.3">
      <c r="B547" s="6"/>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row>
    <row r="548" spans="2:40" ht="12.75" customHeight="1" x14ac:dyDescent="0.3">
      <c r="B548" s="6"/>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row>
    <row r="549" spans="2:40" ht="12.75" customHeight="1" x14ac:dyDescent="0.3">
      <c r="B549" s="6"/>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row>
    <row r="550" spans="2:40" ht="12.75" customHeight="1" x14ac:dyDescent="0.3">
      <c r="B550" s="6"/>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row>
    <row r="551" spans="2:40" ht="12.75" customHeight="1" x14ac:dyDescent="0.3">
      <c r="B551" s="6"/>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row>
    <row r="552" spans="2:40" ht="12.75" customHeight="1" x14ac:dyDescent="0.3">
      <c r="B552" s="6"/>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row>
    <row r="553" spans="2:40" ht="12.75" customHeight="1" x14ac:dyDescent="0.3">
      <c r="B553" s="6"/>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row>
    <row r="554" spans="2:40" ht="12.75" customHeight="1" x14ac:dyDescent="0.3">
      <c r="B554" s="6"/>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row>
    <row r="555" spans="2:40" ht="12.75" customHeight="1" x14ac:dyDescent="0.3">
      <c r="B555" s="6"/>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row>
    <row r="556" spans="2:40" ht="12.75" customHeight="1" x14ac:dyDescent="0.3">
      <c r="B556" s="6"/>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row>
    <row r="557" spans="2:40" ht="12.75" customHeight="1" x14ac:dyDescent="0.3">
      <c r="B557" s="6"/>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row>
    <row r="558" spans="2:40" ht="12.75" customHeight="1" x14ac:dyDescent="0.3">
      <c r="B558" s="6"/>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row>
    <row r="559" spans="2:40" ht="12.75" customHeight="1" x14ac:dyDescent="0.3">
      <c r="B559" s="6"/>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row>
    <row r="560" spans="2:40" ht="12.75" customHeight="1" x14ac:dyDescent="0.3">
      <c r="B560" s="6"/>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row>
    <row r="561" spans="2:40" ht="12.75" customHeight="1" x14ac:dyDescent="0.3">
      <c r="B561" s="6"/>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row>
    <row r="562" spans="2:40" ht="12.75" customHeight="1" x14ac:dyDescent="0.3">
      <c r="B562" s="6"/>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row>
    <row r="563" spans="2:40" ht="12.75" customHeight="1" x14ac:dyDescent="0.3">
      <c r="B563" s="6"/>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row>
    <row r="564" spans="2:40" ht="12.75" customHeight="1" x14ac:dyDescent="0.3">
      <c r="B564" s="6"/>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row>
    <row r="565" spans="2:40" ht="12.75" customHeight="1" x14ac:dyDescent="0.3">
      <c r="B565" s="6"/>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row>
    <row r="566" spans="2:40" ht="12.75" customHeight="1" x14ac:dyDescent="0.3">
      <c r="B566" s="6"/>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row>
    <row r="567" spans="2:40" ht="12.75" customHeight="1" x14ac:dyDescent="0.3">
      <c r="B567" s="6"/>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row>
    <row r="568" spans="2:40" ht="12.75" customHeight="1" x14ac:dyDescent="0.3">
      <c r="B568" s="6"/>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row>
    <row r="569" spans="2:40" ht="12.75" customHeight="1" x14ac:dyDescent="0.3">
      <c r="B569" s="6"/>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row>
    <row r="570" spans="2:40" ht="12.75" customHeight="1" x14ac:dyDescent="0.3">
      <c r="B570" s="6"/>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row>
    <row r="571" spans="2:40" ht="12.75" customHeight="1" x14ac:dyDescent="0.3">
      <c r="B571" s="6"/>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row>
    <row r="572" spans="2:40" ht="12.75" customHeight="1" x14ac:dyDescent="0.3">
      <c r="B572" s="6"/>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row>
    <row r="573" spans="2:40" ht="12.75" customHeight="1" x14ac:dyDescent="0.3">
      <c r="B573" s="6"/>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row>
    <row r="574" spans="2:40" ht="12.75" customHeight="1" x14ac:dyDescent="0.3">
      <c r="B574" s="6"/>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row>
    <row r="575" spans="2:40" ht="12.75" customHeight="1" x14ac:dyDescent="0.3">
      <c r="B575" s="6"/>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row>
    <row r="576" spans="2:40" ht="12.75" customHeight="1" x14ac:dyDescent="0.3">
      <c r="B576" s="6"/>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row>
    <row r="577" spans="2:40" ht="12.75" customHeight="1" x14ac:dyDescent="0.3">
      <c r="B577" s="6"/>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row>
    <row r="578" spans="2:40" ht="12.75" customHeight="1" x14ac:dyDescent="0.3">
      <c r="B578" s="6"/>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row>
    <row r="579" spans="2:40" ht="12.75" customHeight="1" x14ac:dyDescent="0.3">
      <c r="B579" s="6"/>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row>
    <row r="580" spans="2:40" ht="12.75" customHeight="1" x14ac:dyDescent="0.3">
      <c r="B580" s="6"/>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row>
    <row r="581" spans="2:40" ht="12.75" customHeight="1" x14ac:dyDescent="0.3">
      <c r="B581" s="6"/>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row>
    <row r="582" spans="2:40" ht="12.75" customHeight="1" x14ac:dyDescent="0.3">
      <c r="B582" s="6"/>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row>
    <row r="583" spans="2:40" ht="12.75" customHeight="1" x14ac:dyDescent="0.3">
      <c r="B583" s="6"/>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row>
    <row r="584" spans="2:40" ht="12.75" customHeight="1" x14ac:dyDescent="0.3">
      <c r="B584" s="6"/>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row>
    <row r="585" spans="2:40" ht="12.75" customHeight="1" x14ac:dyDescent="0.3">
      <c r="B585" s="6"/>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row>
    <row r="586" spans="2:40" ht="12.75" customHeight="1" x14ac:dyDescent="0.3">
      <c r="B586" s="6"/>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row>
    <row r="587" spans="2:40" ht="12.75" customHeight="1" x14ac:dyDescent="0.3">
      <c r="B587" s="6"/>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row>
    <row r="588" spans="2:40" ht="12.75" customHeight="1" x14ac:dyDescent="0.3">
      <c r="B588" s="6"/>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row>
    <row r="589" spans="2:40" ht="12.75" customHeight="1" x14ac:dyDescent="0.3">
      <c r="B589" s="6"/>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row>
    <row r="590" spans="2:40" ht="12.75" customHeight="1" x14ac:dyDescent="0.3">
      <c r="B590" s="6"/>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row>
    <row r="591" spans="2:40" ht="12.75" customHeight="1" x14ac:dyDescent="0.3">
      <c r="B591" s="6"/>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row>
    <row r="592" spans="2:40" ht="12.75" customHeight="1" x14ac:dyDescent="0.3">
      <c r="B592" s="6"/>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row>
    <row r="593" spans="2:40" ht="12.75" customHeight="1" x14ac:dyDescent="0.3">
      <c r="B593" s="6"/>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row>
    <row r="594" spans="2:40" ht="12.75" customHeight="1" x14ac:dyDescent="0.3">
      <c r="B594" s="6"/>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row>
    <row r="595" spans="2:40" ht="12.75" customHeight="1" x14ac:dyDescent="0.3">
      <c r="B595" s="6"/>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row>
    <row r="596" spans="2:40" ht="12.75" customHeight="1" x14ac:dyDescent="0.3">
      <c r="B596" s="6"/>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row>
    <row r="597" spans="2:40" ht="12.75" customHeight="1" x14ac:dyDescent="0.3">
      <c r="B597" s="6"/>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row>
    <row r="598" spans="2:40" ht="12.75" customHeight="1" x14ac:dyDescent="0.3">
      <c r="B598" s="6"/>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row>
    <row r="599" spans="2:40" ht="12.75" customHeight="1" x14ac:dyDescent="0.3">
      <c r="B599" s="6"/>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row>
    <row r="600" spans="2:40" ht="12.75" customHeight="1" x14ac:dyDescent="0.3">
      <c r="B600" s="6"/>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row>
    <row r="601" spans="2:40" ht="12.75" customHeight="1" x14ac:dyDescent="0.3">
      <c r="B601" s="6"/>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row>
    <row r="602" spans="2:40" ht="12.75" customHeight="1" x14ac:dyDescent="0.3">
      <c r="B602" s="6"/>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row>
    <row r="603" spans="2:40" ht="12.75" customHeight="1" x14ac:dyDescent="0.3">
      <c r="B603" s="6"/>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row>
    <row r="604" spans="2:40" ht="12.75" customHeight="1" x14ac:dyDescent="0.3">
      <c r="B604" s="6"/>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row>
    <row r="605" spans="2:40" ht="12.75" customHeight="1" x14ac:dyDescent="0.3">
      <c r="B605" s="6"/>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row>
    <row r="606" spans="2:40" ht="12.75" customHeight="1" x14ac:dyDescent="0.3">
      <c r="B606" s="6"/>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row>
    <row r="607" spans="2:40" ht="12.75" customHeight="1" x14ac:dyDescent="0.3">
      <c r="B607" s="6"/>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row>
    <row r="608" spans="2:40" ht="12.75" customHeight="1" x14ac:dyDescent="0.3">
      <c r="B608" s="6"/>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row>
    <row r="609" spans="2:40" ht="12.75" customHeight="1" x14ac:dyDescent="0.3">
      <c r="B609" s="6"/>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row>
    <row r="610" spans="2:40" ht="12.75" customHeight="1" x14ac:dyDescent="0.3">
      <c r="B610" s="6"/>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row>
    <row r="611" spans="2:40" ht="12.75" customHeight="1" x14ac:dyDescent="0.3">
      <c r="B611" s="6"/>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row>
    <row r="612" spans="2:40" ht="12.75" customHeight="1" x14ac:dyDescent="0.3">
      <c r="B612" s="6"/>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row>
    <row r="613" spans="2:40" ht="12.75" customHeight="1" x14ac:dyDescent="0.3">
      <c r="B613" s="6"/>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row>
    <row r="614" spans="2:40" ht="12.75" customHeight="1" x14ac:dyDescent="0.3">
      <c r="B614" s="6"/>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row>
    <row r="615" spans="2:40" ht="12.75" customHeight="1" x14ac:dyDescent="0.3">
      <c r="B615" s="6"/>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row>
    <row r="616" spans="2:40" ht="12.75" customHeight="1" x14ac:dyDescent="0.3">
      <c r="B616" s="6"/>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row>
    <row r="617" spans="2:40" ht="12.75" customHeight="1" x14ac:dyDescent="0.3">
      <c r="B617" s="6"/>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row>
    <row r="618" spans="2:40" ht="12.75" customHeight="1" x14ac:dyDescent="0.3">
      <c r="B618" s="6"/>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row>
    <row r="619" spans="2:40" ht="12.75" customHeight="1" x14ac:dyDescent="0.3">
      <c r="B619" s="6"/>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row>
    <row r="620" spans="2:40" ht="12.75" customHeight="1" x14ac:dyDescent="0.3">
      <c r="B620" s="6"/>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row>
    <row r="621" spans="2:40" ht="12.75" customHeight="1" x14ac:dyDescent="0.3">
      <c r="B621" s="6"/>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row>
    <row r="622" spans="2:40" ht="12.75" customHeight="1" x14ac:dyDescent="0.3">
      <c r="B622" s="6"/>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row>
    <row r="623" spans="2:40" ht="12.75" customHeight="1" x14ac:dyDescent="0.3">
      <c r="B623" s="6"/>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row>
    <row r="624" spans="2:40" ht="12.75" customHeight="1" x14ac:dyDescent="0.3">
      <c r="B624" s="6"/>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row>
    <row r="625" spans="2:40" ht="12.75" customHeight="1" x14ac:dyDescent="0.3">
      <c r="B625" s="6"/>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row>
    <row r="626" spans="2:40" ht="12.75" customHeight="1" x14ac:dyDescent="0.3">
      <c r="B626" s="6"/>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row>
    <row r="627" spans="2:40" ht="12.75" customHeight="1" x14ac:dyDescent="0.3">
      <c r="B627" s="6"/>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row>
    <row r="628" spans="2:40" ht="12.75" customHeight="1" x14ac:dyDescent="0.3">
      <c r="B628" s="6"/>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row>
    <row r="629" spans="2:40" ht="12.75" customHeight="1" x14ac:dyDescent="0.3">
      <c r="B629" s="6"/>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row>
    <row r="630" spans="2:40" ht="12.75" customHeight="1" x14ac:dyDescent="0.3">
      <c r="B630" s="6"/>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row>
    <row r="631" spans="2:40" ht="12.75" customHeight="1" x14ac:dyDescent="0.3">
      <c r="B631" s="6"/>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row>
    <row r="632" spans="2:40" ht="12.75" customHeight="1" x14ac:dyDescent="0.3">
      <c r="B632" s="6"/>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row>
    <row r="633" spans="2:40" ht="12.75" customHeight="1" x14ac:dyDescent="0.3">
      <c r="B633" s="6"/>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row>
    <row r="634" spans="2:40" ht="12.75" customHeight="1" x14ac:dyDescent="0.3">
      <c r="B634" s="6"/>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row>
    <row r="635" spans="2:40" ht="12.75" customHeight="1" x14ac:dyDescent="0.3">
      <c r="B635" s="6"/>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row>
    <row r="636" spans="2:40" ht="12.75" customHeight="1" x14ac:dyDescent="0.3">
      <c r="B636" s="6"/>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row>
    <row r="637" spans="2:40" ht="12.75" customHeight="1" x14ac:dyDescent="0.3">
      <c r="B637" s="6"/>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row>
    <row r="638" spans="2:40" ht="12.75" customHeight="1" x14ac:dyDescent="0.3">
      <c r="B638" s="6"/>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row>
    <row r="639" spans="2:40" ht="12.75" customHeight="1" x14ac:dyDescent="0.3">
      <c r="B639" s="6"/>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row>
    <row r="640" spans="2:40" ht="12.75" customHeight="1" x14ac:dyDescent="0.3">
      <c r="B640" s="6"/>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row>
    <row r="641" spans="2:40" ht="12.75" customHeight="1" x14ac:dyDescent="0.3">
      <c r="B641" s="6"/>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row>
    <row r="642" spans="2:40" ht="12.75" customHeight="1" x14ac:dyDescent="0.3">
      <c r="B642" s="6"/>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row>
    <row r="643" spans="2:40" ht="12.75" customHeight="1" x14ac:dyDescent="0.3">
      <c r="B643" s="6"/>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row>
    <row r="644" spans="2:40" ht="12.75" customHeight="1" x14ac:dyDescent="0.3">
      <c r="B644" s="6"/>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row>
    <row r="645" spans="2:40" ht="12.75" customHeight="1" x14ac:dyDescent="0.3">
      <c r="B645" s="6"/>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row>
    <row r="646" spans="2:40" ht="12.75" customHeight="1" x14ac:dyDescent="0.3">
      <c r="B646" s="6"/>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row>
    <row r="647" spans="2:40" ht="12.75" customHeight="1" x14ac:dyDescent="0.3">
      <c r="B647" s="6"/>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row>
    <row r="648" spans="2:40" ht="12.75" customHeight="1" x14ac:dyDescent="0.3">
      <c r="B648" s="6"/>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row>
    <row r="649" spans="2:40" ht="12.75" customHeight="1" x14ac:dyDescent="0.3">
      <c r="B649" s="6"/>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row>
    <row r="650" spans="2:40" ht="12.75" customHeight="1" x14ac:dyDescent="0.3">
      <c r="B650" s="6"/>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row>
    <row r="651" spans="2:40" ht="12.75" customHeight="1" x14ac:dyDescent="0.3">
      <c r="B651" s="6"/>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row>
    <row r="652" spans="2:40" ht="12.75" customHeight="1" x14ac:dyDescent="0.3">
      <c r="B652" s="6"/>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row>
    <row r="653" spans="2:40" ht="12.75" customHeight="1" x14ac:dyDescent="0.3">
      <c r="B653" s="6"/>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row>
    <row r="654" spans="2:40" ht="12.75" customHeight="1" x14ac:dyDescent="0.3">
      <c r="B654" s="6"/>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row>
    <row r="655" spans="2:40" ht="12.75" customHeight="1" x14ac:dyDescent="0.3">
      <c r="B655" s="6"/>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row>
    <row r="656" spans="2:40" ht="12.75" customHeight="1" x14ac:dyDescent="0.3">
      <c r="B656" s="6"/>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row>
    <row r="657" spans="2:40" ht="12.75" customHeight="1" x14ac:dyDescent="0.3">
      <c r="B657" s="6"/>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row>
    <row r="658" spans="2:40" ht="12.75" customHeight="1" x14ac:dyDescent="0.3">
      <c r="B658" s="6"/>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row>
    <row r="659" spans="2:40" ht="12.75" customHeight="1" x14ac:dyDescent="0.3">
      <c r="B659" s="6"/>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row>
    <row r="660" spans="2:40" ht="12.75" customHeight="1" x14ac:dyDescent="0.3">
      <c r="B660" s="6"/>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row>
    <row r="661" spans="2:40" ht="12.75" customHeight="1" x14ac:dyDescent="0.3">
      <c r="B661" s="6"/>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row>
    <row r="662" spans="2:40" ht="12.75" customHeight="1" x14ac:dyDescent="0.3">
      <c r="B662" s="6"/>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row>
    <row r="663" spans="2:40" ht="12.75" customHeight="1" x14ac:dyDescent="0.3">
      <c r="B663" s="6"/>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row>
    <row r="664" spans="2:40" ht="12.75" customHeight="1" x14ac:dyDescent="0.3">
      <c r="B664" s="6"/>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row>
    <row r="665" spans="2:40" ht="12.75" customHeight="1" x14ac:dyDescent="0.3">
      <c r="B665" s="6"/>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row>
    <row r="666" spans="2:40" ht="12.75" customHeight="1" x14ac:dyDescent="0.3">
      <c r="B666" s="6"/>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row>
    <row r="667" spans="2:40" ht="12.75" customHeight="1" x14ac:dyDescent="0.3">
      <c r="B667" s="6"/>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row>
    <row r="668" spans="2:40" ht="12.75" customHeight="1" x14ac:dyDescent="0.3">
      <c r="B668" s="6"/>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row>
    <row r="669" spans="2:40" ht="12.75" customHeight="1" x14ac:dyDescent="0.3">
      <c r="B669" s="6"/>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row>
    <row r="670" spans="2:40" ht="12.75" customHeight="1" x14ac:dyDescent="0.3">
      <c r="B670" s="6"/>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row>
    <row r="671" spans="2:40" ht="12.75" customHeight="1" x14ac:dyDescent="0.3">
      <c r="B671" s="6"/>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row>
    <row r="672" spans="2:40" ht="12.75" customHeight="1" x14ac:dyDescent="0.3">
      <c r="B672" s="6"/>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row>
    <row r="673" spans="2:40" ht="12.75" customHeight="1" x14ac:dyDescent="0.3">
      <c r="B673" s="6"/>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row>
    <row r="674" spans="2:40" ht="12.75" customHeight="1" x14ac:dyDescent="0.3">
      <c r="B674" s="6"/>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row>
    <row r="675" spans="2:40" ht="12.75" customHeight="1" x14ac:dyDescent="0.3">
      <c r="B675" s="6"/>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row>
    <row r="676" spans="2:40" ht="12.75" customHeight="1" x14ac:dyDescent="0.3">
      <c r="B676" s="6"/>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row>
    <row r="677" spans="2:40" ht="12.75" customHeight="1" x14ac:dyDescent="0.3">
      <c r="B677" s="6"/>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row>
    <row r="678" spans="2:40" ht="12.75" customHeight="1" x14ac:dyDescent="0.3">
      <c r="B678" s="6"/>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row>
    <row r="679" spans="2:40" ht="12.75" customHeight="1" x14ac:dyDescent="0.3">
      <c r="B679" s="6"/>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row>
    <row r="680" spans="2:40" ht="12.75" customHeight="1" x14ac:dyDescent="0.3">
      <c r="B680" s="6"/>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row>
    <row r="681" spans="2:40" ht="12.75" customHeight="1" x14ac:dyDescent="0.3">
      <c r="B681" s="6"/>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row>
    <row r="682" spans="2:40" ht="12.75" customHeight="1" x14ac:dyDescent="0.3">
      <c r="B682" s="6"/>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row>
    <row r="683" spans="2:40" ht="12.75" customHeight="1" x14ac:dyDescent="0.3">
      <c r="B683" s="6"/>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row>
    <row r="684" spans="2:40" ht="12.75" customHeight="1" x14ac:dyDescent="0.3">
      <c r="B684" s="6"/>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row>
    <row r="685" spans="2:40" ht="12.75" customHeight="1" x14ac:dyDescent="0.3">
      <c r="B685" s="6"/>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row>
    <row r="686" spans="2:40" ht="12.75" customHeight="1" x14ac:dyDescent="0.3">
      <c r="B686" s="6"/>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row>
    <row r="687" spans="2:40" ht="12.75" customHeight="1" x14ac:dyDescent="0.3">
      <c r="B687" s="6"/>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row>
    <row r="688" spans="2:40" ht="12.75" customHeight="1" x14ac:dyDescent="0.3">
      <c r="B688" s="6"/>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row>
    <row r="689" spans="2:40" ht="12.75" customHeight="1" x14ac:dyDescent="0.3">
      <c r="B689" s="6"/>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row>
    <row r="690" spans="2:40" ht="12.75" customHeight="1" x14ac:dyDescent="0.3">
      <c r="B690" s="6"/>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row>
    <row r="691" spans="2:40" ht="12.75" customHeight="1" x14ac:dyDescent="0.3">
      <c r="B691" s="6"/>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row>
    <row r="692" spans="2:40" ht="12.75" customHeight="1" x14ac:dyDescent="0.3">
      <c r="B692" s="6"/>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row>
    <row r="693" spans="2:40" ht="12.75" customHeight="1" x14ac:dyDescent="0.3">
      <c r="B693" s="6"/>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row>
    <row r="694" spans="2:40" ht="12.75" customHeight="1" x14ac:dyDescent="0.3">
      <c r="B694" s="6"/>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row>
    <row r="695" spans="2:40" ht="12.75" customHeight="1" x14ac:dyDescent="0.3">
      <c r="B695" s="6"/>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row>
    <row r="696" spans="2:40" ht="12.75" customHeight="1" x14ac:dyDescent="0.3">
      <c r="B696" s="6"/>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row>
    <row r="697" spans="2:40" ht="12.75" customHeight="1" x14ac:dyDescent="0.3">
      <c r="B697" s="6"/>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row>
    <row r="698" spans="2:40" ht="12.75" customHeight="1" x14ac:dyDescent="0.3">
      <c r="B698" s="6"/>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row>
    <row r="699" spans="2:40" ht="12.75" customHeight="1" x14ac:dyDescent="0.3">
      <c r="B699" s="6"/>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row>
    <row r="700" spans="2:40" ht="12.75" customHeight="1" x14ac:dyDescent="0.3">
      <c r="B700" s="6"/>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row>
    <row r="701" spans="2:40" ht="12.75" customHeight="1" x14ac:dyDescent="0.3">
      <c r="B701" s="6"/>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row>
    <row r="702" spans="2:40" ht="12.75" customHeight="1" x14ac:dyDescent="0.3">
      <c r="B702" s="6"/>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row>
    <row r="703" spans="2:40" ht="12.75" customHeight="1" x14ac:dyDescent="0.3">
      <c r="B703" s="6"/>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row>
    <row r="704" spans="2:40" ht="12.75" customHeight="1" x14ac:dyDescent="0.3">
      <c r="B704" s="6"/>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row>
    <row r="705" spans="2:40" ht="12.75" customHeight="1" x14ac:dyDescent="0.3">
      <c r="B705" s="6"/>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row>
    <row r="706" spans="2:40" ht="12.75" customHeight="1" x14ac:dyDescent="0.3">
      <c r="B706" s="6"/>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row>
    <row r="707" spans="2:40" ht="12.75" customHeight="1" x14ac:dyDescent="0.3">
      <c r="B707" s="6"/>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row>
    <row r="708" spans="2:40" ht="12.75" customHeight="1" x14ac:dyDescent="0.3">
      <c r="B708" s="6"/>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row>
    <row r="709" spans="2:40" ht="12.75" customHeight="1" x14ac:dyDescent="0.3">
      <c r="B709" s="6"/>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row>
    <row r="710" spans="2:40" ht="12.75" customHeight="1" x14ac:dyDescent="0.3">
      <c r="B710" s="6"/>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row>
    <row r="711" spans="2:40" ht="12.75" customHeight="1" x14ac:dyDescent="0.3">
      <c r="B711" s="6"/>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row>
    <row r="712" spans="2:40" ht="12.75" customHeight="1" x14ac:dyDescent="0.3">
      <c r="B712" s="6"/>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row>
    <row r="713" spans="2:40" ht="12.75" customHeight="1" x14ac:dyDescent="0.3">
      <c r="B713" s="6"/>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row>
    <row r="714" spans="2:40" ht="12.75" customHeight="1" x14ac:dyDescent="0.3">
      <c r="B714" s="6"/>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row>
    <row r="715" spans="2:40" ht="12.75" customHeight="1" x14ac:dyDescent="0.3">
      <c r="B715" s="6"/>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row>
    <row r="716" spans="2:40" ht="12.75" customHeight="1" x14ac:dyDescent="0.3">
      <c r="B716" s="6"/>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row>
    <row r="717" spans="2:40" ht="12.75" customHeight="1" x14ac:dyDescent="0.3">
      <c r="B717" s="6"/>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row>
    <row r="718" spans="2:40" ht="12.75" customHeight="1" x14ac:dyDescent="0.3">
      <c r="B718" s="6"/>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row>
    <row r="719" spans="2:40" ht="12.75" customHeight="1" x14ac:dyDescent="0.3">
      <c r="B719" s="6"/>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row>
    <row r="720" spans="2:40" ht="12.75" customHeight="1" x14ac:dyDescent="0.3">
      <c r="B720" s="6"/>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row>
    <row r="721" spans="2:40" ht="12.75" customHeight="1" x14ac:dyDescent="0.3">
      <c r="B721" s="6"/>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row>
    <row r="722" spans="2:40" ht="12.75" customHeight="1" x14ac:dyDescent="0.3">
      <c r="B722" s="6"/>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row>
    <row r="723" spans="2:40" ht="12.75" customHeight="1" x14ac:dyDescent="0.3">
      <c r="B723" s="6"/>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row>
    <row r="724" spans="2:40" ht="12.75" customHeight="1" x14ac:dyDescent="0.3">
      <c r="B724" s="6"/>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row>
    <row r="725" spans="2:40" ht="12.75" customHeight="1" x14ac:dyDescent="0.3">
      <c r="B725" s="6"/>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row>
    <row r="726" spans="2:40" ht="12.75" customHeight="1" x14ac:dyDescent="0.3">
      <c r="B726" s="6"/>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row>
    <row r="727" spans="2:40" ht="12.75" customHeight="1" x14ac:dyDescent="0.3">
      <c r="B727" s="6"/>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row>
    <row r="728" spans="2:40" ht="12.75" customHeight="1" x14ac:dyDescent="0.3">
      <c r="B728" s="6"/>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row>
    <row r="729" spans="2:40" ht="12.75" customHeight="1" x14ac:dyDescent="0.3">
      <c r="B729" s="6"/>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row>
    <row r="730" spans="2:40" ht="12.75" customHeight="1" x14ac:dyDescent="0.3">
      <c r="B730" s="6"/>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row>
    <row r="731" spans="2:40" ht="12.75" customHeight="1" x14ac:dyDescent="0.3">
      <c r="B731" s="6"/>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row>
    <row r="732" spans="2:40" ht="12.75" customHeight="1" x14ac:dyDescent="0.3">
      <c r="B732" s="6"/>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row>
    <row r="733" spans="2:40" ht="12.75" customHeight="1" x14ac:dyDescent="0.3">
      <c r="B733" s="6"/>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row>
    <row r="734" spans="2:40" ht="12.75" customHeight="1" x14ac:dyDescent="0.3">
      <c r="B734" s="6"/>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row>
    <row r="735" spans="2:40" ht="12.75" customHeight="1" x14ac:dyDescent="0.3">
      <c r="B735" s="6"/>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row>
    <row r="736" spans="2:40" ht="12.75" customHeight="1" x14ac:dyDescent="0.3">
      <c r="B736" s="6"/>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row>
    <row r="737" spans="2:40" ht="12.75" customHeight="1" x14ac:dyDescent="0.3">
      <c r="B737" s="6"/>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row>
    <row r="738" spans="2:40" ht="12.75" customHeight="1" x14ac:dyDescent="0.3">
      <c r="B738" s="6"/>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row>
    <row r="739" spans="2:40" ht="12.75" customHeight="1" x14ac:dyDescent="0.3">
      <c r="B739" s="6"/>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row>
    <row r="740" spans="2:40" ht="12.75" customHeight="1" x14ac:dyDescent="0.3">
      <c r="B740" s="6"/>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row>
    <row r="741" spans="2:40" ht="12.75" customHeight="1" x14ac:dyDescent="0.3">
      <c r="B741" s="6"/>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row>
    <row r="742" spans="2:40" ht="12.75" customHeight="1" x14ac:dyDescent="0.3">
      <c r="B742" s="6"/>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row>
    <row r="743" spans="2:40" ht="12.75" customHeight="1" x14ac:dyDescent="0.3">
      <c r="B743" s="6"/>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row>
    <row r="744" spans="2:40" ht="12.75" customHeight="1" x14ac:dyDescent="0.3">
      <c r="B744" s="6"/>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row>
    <row r="745" spans="2:40" ht="12.75" customHeight="1" x14ac:dyDescent="0.3">
      <c r="B745" s="6"/>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row>
    <row r="746" spans="2:40" ht="12.75" customHeight="1" x14ac:dyDescent="0.3">
      <c r="B746" s="6"/>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row>
    <row r="747" spans="2:40" ht="12.75" customHeight="1" x14ac:dyDescent="0.3">
      <c r="B747" s="6"/>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row>
    <row r="748" spans="2:40" ht="12.75" customHeight="1" x14ac:dyDescent="0.3">
      <c r="B748" s="6"/>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row>
    <row r="749" spans="2:40" ht="12.75" customHeight="1" x14ac:dyDescent="0.3">
      <c r="B749" s="6"/>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row>
    <row r="750" spans="2:40" ht="12.75" customHeight="1" x14ac:dyDescent="0.3">
      <c r="B750" s="6"/>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row>
    <row r="751" spans="2:40" ht="12.75" customHeight="1" x14ac:dyDescent="0.3">
      <c r="B751" s="6"/>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row>
    <row r="752" spans="2:40" ht="12.75" customHeight="1" x14ac:dyDescent="0.3">
      <c r="B752" s="6"/>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row>
    <row r="753" spans="2:40" ht="12.75" customHeight="1" x14ac:dyDescent="0.3">
      <c r="B753" s="6"/>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row>
    <row r="754" spans="2:40" ht="12.75" customHeight="1" x14ac:dyDescent="0.3">
      <c r="B754" s="6"/>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row>
    <row r="755" spans="2:40" ht="12.75" customHeight="1" x14ac:dyDescent="0.3">
      <c r="B755" s="6"/>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row>
    <row r="756" spans="2:40" ht="12.75" customHeight="1" x14ac:dyDescent="0.3">
      <c r="B756" s="6"/>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row>
    <row r="757" spans="2:40" ht="12.75" customHeight="1" x14ac:dyDescent="0.3">
      <c r="B757" s="6"/>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row>
    <row r="758" spans="2:40" ht="12.75" customHeight="1" x14ac:dyDescent="0.3">
      <c r="B758" s="6"/>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row>
    <row r="759" spans="2:40" ht="12.75" customHeight="1" x14ac:dyDescent="0.3">
      <c r="B759" s="6"/>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row>
    <row r="760" spans="2:40" ht="12.75" customHeight="1" x14ac:dyDescent="0.3">
      <c r="B760" s="6"/>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row>
    <row r="761" spans="2:40" ht="12.75" customHeight="1" x14ac:dyDescent="0.3">
      <c r="B761" s="6"/>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row>
    <row r="762" spans="2:40" ht="12.75" customHeight="1" x14ac:dyDescent="0.3">
      <c r="B762" s="6"/>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row>
    <row r="763" spans="2:40" ht="12.75" customHeight="1" x14ac:dyDescent="0.3">
      <c r="B763" s="6"/>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row>
    <row r="764" spans="2:40" ht="12.75" customHeight="1" x14ac:dyDescent="0.3">
      <c r="B764" s="6"/>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row>
    <row r="765" spans="2:40" ht="12.75" customHeight="1" x14ac:dyDescent="0.3">
      <c r="B765" s="6"/>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row>
    <row r="766" spans="2:40" ht="12.75" customHeight="1" x14ac:dyDescent="0.3">
      <c r="B766" s="6"/>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row>
    <row r="767" spans="2:40" ht="12.75" customHeight="1" x14ac:dyDescent="0.3">
      <c r="B767" s="6"/>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row>
    <row r="768" spans="2:40" ht="12.75" customHeight="1" x14ac:dyDescent="0.3">
      <c r="B768" s="6"/>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row>
    <row r="769" spans="2:40" ht="12.75" customHeight="1" x14ac:dyDescent="0.3">
      <c r="B769" s="6"/>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row>
    <row r="770" spans="2:40" ht="12.75" customHeight="1" x14ac:dyDescent="0.3">
      <c r="B770" s="6"/>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row>
    <row r="771" spans="2:40" ht="12.75" customHeight="1" x14ac:dyDescent="0.3">
      <c r="B771" s="6"/>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row>
    <row r="772" spans="2:40" ht="12.75" customHeight="1" x14ac:dyDescent="0.3">
      <c r="B772" s="6"/>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row>
    <row r="773" spans="2:40" ht="12.75" customHeight="1" x14ac:dyDescent="0.3">
      <c r="B773" s="6"/>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row>
    <row r="774" spans="2:40" ht="12.75" customHeight="1" x14ac:dyDescent="0.3">
      <c r="B774" s="6"/>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row>
    <row r="775" spans="2:40" ht="12.75" customHeight="1" x14ac:dyDescent="0.3">
      <c r="B775" s="6"/>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row>
    <row r="776" spans="2:40" ht="12.75" customHeight="1" x14ac:dyDescent="0.3">
      <c r="B776" s="6"/>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row>
    <row r="777" spans="2:40" ht="12.75" customHeight="1" x14ac:dyDescent="0.3">
      <c r="B777" s="6"/>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row>
    <row r="778" spans="2:40" ht="12.75" customHeight="1" x14ac:dyDescent="0.3">
      <c r="B778" s="6"/>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row>
    <row r="779" spans="2:40" ht="12.75" customHeight="1" x14ac:dyDescent="0.3">
      <c r="B779" s="6"/>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row>
    <row r="780" spans="2:40" ht="12.75" customHeight="1" x14ac:dyDescent="0.3">
      <c r="B780" s="6"/>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row>
    <row r="781" spans="2:40" ht="12.75" customHeight="1" x14ac:dyDescent="0.3">
      <c r="B781" s="6"/>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row>
    <row r="782" spans="2:40" ht="12.75" customHeight="1" x14ac:dyDescent="0.3">
      <c r="B782" s="6"/>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row>
    <row r="783" spans="2:40" ht="12.75" customHeight="1" x14ac:dyDescent="0.3">
      <c r="B783" s="6"/>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row>
    <row r="784" spans="2:40" ht="12.75" customHeight="1" x14ac:dyDescent="0.3">
      <c r="B784" s="6"/>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row>
    <row r="785" spans="2:40" ht="12.75" customHeight="1" x14ac:dyDescent="0.3">
      <c r="B785" s="6"/>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row>
    <row r="786" spans="2:40" ht="12.75" customHeight="1" x14ac:dyDescent="0.3">
      <c r="B786" s="6"/>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row>
    <row r="787" spans="2:40" ht="12.75" customHeight="1" x14ac:dyDescent="0.3">
      <c r="B787" s="6"/>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row>
    <row r="788" spans="2:40" ht="12.75" customHeight="1" x14ac:dyDescent="0.3">
      <c r="B788" s="6"/>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row>
    <row r="789" spans="2:40" ht="12.75" customHeight="1" x14ac:dyDescent="0.3">
      <c r="B789" s="6"/>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row>
    <row r="790" spans="2:40" ht="12.75" customHeight="1" x14ac:dyDescent="0.3">
      <c r="B790" s="6"/>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row>
    <row r="791" spans="2:40" ht="12.75" customHeight="1" x14ac:dyDescent="0.3">
      <c r="B791" s="6"/>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row>
    <row r="792" spans="2:40" ht="12.75" customHeight="1" x14ac:dyDescent="0.3">
      <c r="B792" s="6"/>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row>
    <row r="793" spans="2:40" ht="12.75" customHeight="1" x14ac:dyDescent="0.3">
      <c r="B793" s="6"/>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row>
    <row r="794" spans="2:40" ht="12.75" customHeight="1" x14ac:dyDescent="0.3">
      <c r="B794" s="6"/>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row>
    <row r="795" spans="2:40" ht="12.75" customHeight="1" x14ac:dyDescent="0.3">
      <c r="B795" s="6"/>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row>
    <row r="796" spans="2:40" ht="12.75" customHeight="1" x14ac:dyDescent="0.3">
      <c r="B796" s="6"/>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row>
    <row r="797" spans="2:40" ht="12.75" customHeight="1" x14ac:dyDescent="0.3">
      <c r="B797" s="6"/>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row>
    <row r="798" spans="2:40" ht="12.75" customHeight="1" x14ac:dyDescent="0.3">
      <c r="B798" s="6"/>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row>
    <row r="799" spans="2:40" ht="12.75" customHeight="1" x14ac:dyDescent="0.3">
      <c r="B799" s="6"/>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row>
    <row r="800" spans="2:40" ht="12.75" customHeight="1" x14ac:dyDescent="0.3">
      <c r="B800" s="6"/>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row>
    <row r="801" spans="2:40" ht="12.75" customHeight="1" x14ac:dyDescent="0.3">
      <c r="B801" s="6"/>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row>
    <row r="802" spans="2:40" ht="12.75" customHeight="1" x14ac:dyDescent="0.3">
      <c r="B802" s="6"/>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row>
    <row r="803" spans="2:40" ht="12.75" customHeight="1" x14ac:dyDescent="0.3">
      <c r="B803" s="6"/>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row>
    <row r="804" spans="2:40" ht="12.75" customHeight="1" x14ac:dyDescent="0.3">
      <c r="B804" s="6"/>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row>
    <row r="805" spans="2:40" ht="12.75" customHeight="1" x14ac:dyDescent="0.3">
      <c r="B805" s="6"/>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row>
    <row r="806" spans="2:40" ht="12.75" customHeight="1" x14ac:dyDescent="0.3">
      <c r="B806" s="6"/>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row>
    <row r="807" spans="2:40" ht="12.75" customHeight="1" x14ac:dyDescent="0.3">
      <c r="B807" s="6"/>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row>
    <row r="808" spans="2:40" ht="12.75" customHeight="1" x14ac:dyDescent="0.3">
      <c r="B808" s="6"/>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row>
    <row r="809" spans="2:40" ht="12.75" customHeight="1" x14ac:dyDescent="0.3">
      <c r="B809" s="6"/>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row>
    <row r="810" spans="2:40" ht="12.75" customHeight="1" x14ac:dyDescent="0.3">
      <c r="B810" s="6"/>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row>
    <row r="811" spans="2:40" ht="12.75" customHeight="1" x14ac:dyDescent="0.3">
      <c r="B811" s="6"/>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row>
    <row r="812" spans="2:40" ht="12.75" customHeight="1" x14ac:dyDescent="0.3">
      <c r="B812" s="6"/>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row>
    <row r="813" spans="2:40" ht="12.75" customHeight="1" x14ac:dyDescent="0.3">
      <c r="B813" s="6"/>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row>
    <row r="814" spans="2:40" ht="12.75" customHeight="1" x14ac:dyDescent="0.3">
      <c r="B814" s="6"/>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row>
    <row r="815" spans="2:40" ht="12.75" customHeight="1" x14ac:dyDescent="0.3">
      <c r="B815" s="6"/>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row>
    <row r="816" spans="2:40" ht="12.75" customHeight="1" x14ac:dyDescent="0.3">
      <c r="B816" s="6"/>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row>
    <row r="817" spans="2:40" ht="12.75" customHeight="1" x14ac:dyDescent="0.3">
      <c r="B817" s="6"/>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row>
    <row r="818" spans="2:40" ht="12.75" customHeight="1" x14ac:dyDescent="0.3">
      <c r="B818" s="6"/>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row>
    <row r="819" spans="2:40" ht="12.75" customHeight="1" x14ac:dyDescent="0.3">
      <c r="B819" s="6"/>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row>
    <row r="820" spans="2:40" ht="12.75" customHeight="1" x14ac:dyDescent="0.3">
      <c r="B820" s="6"/>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row>
    <row r="821" spans="2:40" ht="12.75" customHeight="1" x14ac:dyDescent="0.3">
      <c r="B821" s="6"/>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row>
    <row r="822" spans="2:40" ht="12.75" customHeight="1" x14ac:dyDescent="0.3">
      <c r="B822" s="6"/>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row>
    <row r="823" spans="2:40" ht="12.75" customHeight="1" x14ac:dyDescent="0.3">
      <c r="B823" s="6"/>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row>
    <row r="824" spans="2:40" ht="12.75" customHeight="1" x14ac:dyDescent="0.3">
      <c r="B824" s="6"/>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row>
    <row r="825" spans="2:40" ht="12.75" customHeight="1" x14ac:dyDescent="0.3">
      <c r="B825" s="6"/>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row>
    <row r="826" spans="2:40" ht="12.75" customHeight="1" x14ac:dyDescent="0.3">
      <c r="B826" s="6"/>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row>
    <row r="827" spans="2:40" ht="12.75" customHeight="1" x14ac:dyDescent="0.3">
      <c r="B827" s="6"/>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row>
    <row r="828" spans="2:40" ht="12.75" customHeight="1" x14ac:dyDescent="0.3">
      <c r="B828" s="6"/>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row>
    <row r="829" spans="2:40" ht="12.75" customHeight="1" x14ac:dyDescent="0.3">
      <c r="B829" s="6"/>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row>
    <row r="830" spans="2:40" ht="12.75" customHeight="1" x14ac:dyDescent="0.3">
      <c r="B830" s="6"/>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row>
    <row r="831" spans="2:40" ht="12.75" customHeight="1" x14ac:dyDescent="0.3">
      <c r="B831" s="6"/>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row>
    <row r="832" spans="2:40" ht="12.75" customHeight="1" x14ac:dyDescent="0.3">
      <c r="B832" s="6"/>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row>
    <row r="833" spans="2:40" ht="12.75" customHeight="1" x14ac:dyDescent="0.3">
      <c r="B833" s="6"/>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row>
    <row r="834" spans="2:40" ht="12.75" customHeight="1" x14ac:dyDescent="0.3">
      <c r="B834" s="6"/>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row>
    <row r="835" spans="2:40" ht="12.75" customHeight="1" x14ac:dyDescent="0.3">
      <c r="B835" s="6"/>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row>
    <row r="836" spans="2:40" ht="12.75" customHeight="1" x14ac:dyDescent="0.3">
      <c r="B836" s="6"/>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row>
    <row r="837" spans="2:40" ht="12.75" customHeight="1" x14ac:dyDescent="0.3">
      <c r="B837" s="6"/>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row>
    <row r="838" spans="2:40" ht="12.75" customHeight="1" x14ac:dyDescent="0.3">
      <c r="B838" s="6"/>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row>
    <row r="839" spans="2:40" ht="12.75" customHeight="1" x14ac:dyDescent="0.3">
      <c r="B839" s="6"/>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row>
    <row r="840" spans="2:40" ht="12.75" customHeight="1" x14ac:dyDescent="0.3">
      <c r="B840" s="6"/>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row>
    <row r="841" spans="2:40" ht="12.75" customHeight="1" x14ac:dyDescent="0.3">
      <c r="B841" s="6"/>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row>
    <row r="842" spans="2:40" ht="12.75" customHeight="1" x14ac:dyDescent="0.3">
      <c r="B842" s="6"/>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row>
    <row r="843" spans="2:40" ht="12.75" customHeight="1" x14ac:dyDescent="0.3">
      <c r="B843" s="6"/>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row>
    <row r="844" spans="2:40" ht="12.75" customHeight="1" x14ac:dyDescent="0.3">
      <c r="B844" s="6"/>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row>
    <row r="845" spans="2:40" ht="12.75" customHeight="1" x14ac:dyDescent="0.3">
      <c r="B845" s="6"/>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row>
    <row r="846" spans="2:40" ht="12.75" customHeight="1" x14ac:dyDescent="0.3">
      <c r="B846" s="6"/>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row>
    <row r="847" spans="2:40" ht="12.75" customHeight="1" x14ac:dyDescent="0.3">
      <c r="B847" s="6"/>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row>
    <row r="848" spans="2:40" ht="12.75" customHeight="1" x14ac:dyDescent="0.3">
      <c r="B848" s="6"/>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row>
    <row r="849" spans="2:40" ht="12.75" customHeight="1" x14ac:dyDescent="0.3">
      <c r="B849" s="6"/>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row>
    <row r="850" spans="2:40" ht="12.75" customHeight="1" x14ac:dyDescent="0.3">
      <c r="B850" s="6"/>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row>
    <row r="851" spans="2:40" ht="12.75" customHeight="1" x14ac:dyDescent="0.3">
      <c r="B851" s="6"/>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row>
    <row r="852" spans="2:40" ht="12.75" customHeight="1" x14ac:dyDescent="0.3">
      <c r="B852" s="6"/>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row>
    <row r="853" spans="2:40" ht="12.75" customHeight="1" x14ac:dyDescent="0.3">
      <c r="B853" s="6"/>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row>
    <row r="854" spans="2:40" ht="12.75" customHeight="1" x14ac:dyDescent="0.3">
      <c r="B854" s="6"/>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row>
    <row r="855" spans="2:40" ht="12.75" customHeight="1" x14ac:dyDescent="0.3">
      <c r="B855" s="6"/>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row>
    <row r="856" spans="2:40" ht="12.75" customHeight="1" x14ac:dyDescent="0.3">
      <c r="B856" s="6"/>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row>
    <row r="857" spans="2:40" ht="12.75" customHeight="1" x14ac:dyDescent="0.3">
      <c r="B857" s="6"/>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row>
    <row r="858" spans="2:40" ht="12.75" customHeight="1" x14ac:dyDescent="0.3">
      <c r="B858" s="6"/>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row>
    <row r="859" spans="2:40" ht="12.75" customHeight="1" x14ac:dyDescent="0.3">
      <c r="B859" s="6"/>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row>
    <row r="860" spans="2:40" ht="12.75" customHeight="1" x14ac:dyDescent="0.3">
      <c r="B860" s="6"/>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row>
    <row r="861" spans="2:40" ht="12.75" customHeight="1" x14ac:dyDescent="0.3">
      <c r="B861" s="6"/>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row>
    <row r="862" spans="2:40" ht="12.75" customHeight="1" x14ac:dyDescent="0.3">
      <c r="B862" s="6"/>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row>
    <row r="863" spans="2:40" ht="12.75" customHeight="1" x14ac:dyDescent="0.3">
      <c r="B863" s="6"/>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row>
    <row r="864" spans="2:40" ht="12.75" customHeight="1" x14ac:dyDescent="0.3">
      <c r="B864" s="6"/>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row>
    <row r="865" spans="2:40" ht="12.75" customHeight="1" x14ac:dyDescent="0.3">
      <c r="B865" s="6"/>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row>
    <row r="866" spans="2:40" ht="12.75" customHeight="1" x14ac:dyDescent="0.3">
      <c r="B866" s="6"/>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row>
    <row r="867" spans="2:40" ht="12.75" customHeight="1" x14ac:dyDescent="0.3">
      <c r="B867" s="6"/>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row>
    <row r="868" spans="2:40" ht="12.75" customHeight="1" x14ac:dyDescent="0.3">
      <c r="B868" s="6"/>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row>
    <row r="869" spans="2:40" ht="12.75" customHeight="1" x14ac:dyDescent="0.3">
      <c r="B869" s="6"/>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row>
    <row r="870" spans="2:40" ht="12.75" customHeight="1" x14ac:dyDescent="0.3">
      <c r="B870" s="6"/>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row>
    <row r="871" spans="2:40" ht="12.75" customHeight="1" x14ac:dyDescent="0.3">
      <c r="B871" s="6"/>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row>
    <row r="872" spans="2:40" ht="12.75" customHeight="1" x14ac:dyDescent="0.3">
      <c r="B872" s="6"/>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row>
    <row r="873" spans="2:40" ht="12.75" customHeight="1" x14ac:dyDescent="0.3">
      <c r="B873" s="6"/>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row>
    <row r="874" spans="2:40" ht="12.75" customHeight="1" x14ac:dyDescent="0.3">
      <c r="B874" s="6"/>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row>
    <row r="875" spans="2:40" ht="12.75" customHeight="1" x14ac:dyDescent="0.3">
      <c r="B875" s="6"/>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row>
    <row r="876" spans="2:40" ht="12.75" customHeight="1" x14ac:dyDescent="0.3">
      <c r="B876" s="6"/>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row>
    <row r="877" spans="2:40" ht="12.75" customHeight="1" x14ac:dyDescent="0.3">
      <c r="B877" s="6"/>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row>
    <row r="878" spans="2:40" ht="12.75" customHeight="1" x14ac:dyDescent="0.3">
      <c r="B878" s="6"/>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row>
    <row r="879" spans="2:40" ht="12.75" customHeight="1" x14ac:dyDescent="0.3">
      <c r="B879" s="6"/>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row>
    <row r="880" spans="2:40" ht="12.75" customHeight="1" x14ac:dyDescent="0.3">
      <c r="B880" s="6"/>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row>
    <row r="881" spans="2:40" ht="12.75" customHeight="1" x14ac:dyDescent="0.3">
      <c r="B881" s="6"/>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row>
    <row r="882" spans="2:40" ht="12.75" customHeight="1" x14ac:dyDescent="0.3">
      <c r="B882" s="6"/>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row>
    <row r="883" spans="2:40" ht="12.75" customHeight="1" x14ac:dyDescent="0.3">
      <c r="B883" s="6"/>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row>
    <row r="884" spans="2:40" ht="12.75" customHeight="1" x14ac:dyDescent="0.3">
      <c r="B884" s="6"/>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row>
    <row r="885" spans="2:40" ht="12.75" customHeight="1" x14ac:dyDescent="0.3">
      <c r="B885" s="6"/>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row>
    <row r="886" spans="2:40" ht="12.75" customHeight="1" x14ac:dyDescent="0.3">
      <c r="B886" s="6"/>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row>
    <row r="887" spans="2:40" ht="12.75" customHeight="1" x14ac:dyDescent="0.3">
      <c r="B887" s="6"/>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row>
    <row r="888" spans="2:40" ht="12.75" customHeight="1" x14ac:dyDescent="0.3">
      <c r="B888" s="6"/>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row>
    <row r="889" spans="2:40" ht="12.75" customHeight="1" x14ac:dyDescent="0.3">
      <c r="B889" s="6"/>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row>
    <row r="890" spans="2:40" ht="12.75" customHeight="1" x14ac:dyDescent="0.3">
      <c r="B890" s="6"/>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row>
    <row r="891" spans="2:40" ht="12.75" customHeight="1" x14ac:dyDescent="0.3">
      <c r="B891" s="6"/>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row>
    <row r="892" spans="2:40" ht="12.75" customHeight="1" x14ac:dyDescent="0.3">
      <c r="B892" s="6"/>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row>
    <row r="893" spans="2:40" ht="12.75" customHeight="1" x14ac:dyDescent="0.3">
      <c r="B893" s="6"/>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row>
    <row r="894" spans="2:40" ht="12.75" customHeight="1" x14ac:dyDescent="0.3">
      <c r="B894" s="6"/>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row>
    <row r="895" spans="2:40" ht="12.75" customHeight="1" x14ac:dyDescent="0.3">
      <c r="B895" s="6"/>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row>
    <row r="896" spans="2:40" ht="12.75" customHeight="1" x14ac:dyDescent="0.3">
      <c r="B896" s="6"/>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row>
    <row r="897" spans="2:40" ht="12.75" customHeight="1" x14ac:dyDescent="0.3">
      <c r="B897" s="6"/>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row>
    <row r="898" spans="2:40" ht="12.75" customHeight="1" x14ac:dyDescent="0.3">
      <c r="B898" s="6"/>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row>
    <row r="899" spans="2:40" ht="12.75" customHeight="1" x14ac:dyDescent="0.3">
      <c r="B899" s="6"/>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row>
    <row r="900" spans="2:40" ht="12.75" customHeight="1" x14ac:dyDescent="0.3">
      <c r="B900" s="6"/>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row>
    <row r="901" spans="2:40" ht="12.75" customHeight="1" x14ac:dyDescent="0.3">
      <c r="B901" s="6"/>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row>
    <row r="902" spans="2:40" ht="12.75" customHeight="1" x14ac:dyDescent="0.3">
      <c r="B902" s="6"/>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row>
    <row r="903" spans="2:40" ht="12.75" customHeight="1" x14ac:dyDescent="0.3">
      <c r="B903" s="6"/>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row>
    <row r="904" spans="2:40" ht="12.75" customHeight="1" x14ac:dyDescent="0.3">
      <c r="B904" s="6"/>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row>
    <row r="905" spans="2:40" ht="12.75" customHeight="1" x14ac:dyDescent="0.3">
      <c r="B905" s="6"/>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row>
    <row r="906" spans="2:40" ht="12.75" customHeight="1" x14ac:dyDescent="0.3">
      <c r="B906" s="6"/>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row>
    <row r="907" spans="2:40" ht="12.75" customHeight="1" x14ac:dyDescent="0.3">
      <c r="B907" s="6"/>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row>
    <row r="908" spans="2:40" ht="12.75" customHeight="1" x14ac:dyDescent="0.3">
      <c r="B908" s="6"/>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row>
    <row r="909" spans="2:40" ht="12.75" customHeight="1" x14ac:dyDescent="0.3">
      <c r="B909" s="6"/>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row>
    <row r="910" spans="2:40" ht="12.75" customHeight="1" x14ac:dyDescent="0.3">
      <c r="B910" s="6"/>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row>
    <row r="911" spans="2:40" ht="12.75" customHeight="1" x14ac:dyDescent="0.3">
      <c r="B911" s="6"/>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row>
    <row r="912" spans="2:40" ht="12.75" customHeight="1" x14ac:dyDescent="0.3">
      <c r="B912" s="6"/>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row>
    <row r="913" spans="2:40" ht="12.75" customHeight="1" x14ac:dyDescent="0.3">
      <c r="B913" s="6"/>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row>
    <row r="914" spans="2:40" ht="12.75" customHeight="1" x14ac:dyDescent="0.3">
      <c r="B914" s="6"/>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row>
    <row r="915" spans="2:40" ht="12.75" customHeight="1" x14ac:dyDescent="0.3">
      <c r="B915" s="6"/>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row>
    <row r="916" spans="2:40" ht="12.75" customHeight="1" x14ac:dyDescent="0.3">
      <c r="B916" s="6"/>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row>
    <row r="917" spans="2:40" ht="12.75" customHeight="1" x14ac:dyDescent="0.3">
      <c r="B917" s="6"/>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row>
    <row r="918" spans="2:40" ht="12.75" customHeight="1" x14ac:dyDescent="0.3">
      <c r="B918" s="6"/>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row>
    <row r="919" spans="2:40" ht="12.75" customHeight="1" x14ac:dyDescent="0.3">
      <c r="B919" s="6"/>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row>
    <row r="920" spans="2:40" ht="12.75" customHeight="1" x14ac:dyDescent="0.3">
      <c r="B920" s="6"/>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row>
    <row r="921" spans="2:40" ht="12.75" customHeight="1" x14ac:dyDescent="0.3">
      <c r="B921" s="6"/>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row>
    <row r="922" spans="2:40" ht="12.75" customHeight="1" x14ac:dyDescent="0.3">
      <c r="B922" s="6"/>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row>
    <row r="923" spans="2:40" ht="12.75" customHeight="1" x14ac:dyDescent="0.3">
      <c r="B923" s="6"/>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row>
    <row r="924" spans="2:40" ht="12.75" customHeight="1" x14ac:dyDescent="0.3">
      <c r="B924" s="6"/>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row>
    <row r="925" spans="2:40" ht="12.75" customHeight="1" x14ac:dyDescent="0.3">
      <c r="B925" s="6"/>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row>
    <row r="926" spans="2:40" ht="12.75" customHeight="1" x14ac:dyDescent="0.3">
      <c r="B926" s="6"/>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row>
    <row r="927" spans="2:40" ht="12.75" customHeight="1" x14ac:dyDescent="0.3">
      <c r="B927" s="6"/>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row>
    <row r="928" spans="2:40" ht="12.75" customHeight="1" x14ac:dyDescent="0.3">
      <c r="B928" s="6"/>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row>
    <row r="929" spans="2:40" ht="12.75" customHeight="1" x14ac:dyDescent="0.3">
      <c r="B929" s="6"/>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row>
    <row r="930" spans="2:40" ht="12.75" customHeight="1" x14ac:dyDescent="0.3">
      <c r="B930" s="6"/>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row>
    <row r="931" spans="2:40" ht="12.75" customHeight="1" x14ac:dyDescent="0.3">
      <c r="B931" s="6"/>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row>
    <row r="932" spans="2:40" ht="12.75" customHeight="1" x14ac:dyDescent="0.3">
      <c r="B932" s="6"/>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row>
    <row r="933" spans="2:40" ht="12.75" customHeight="1" x14ac:dyDescent="0.3">
      <c r="B933" s="6"/>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row>
    <row r="934" spans="2:40" ht="12.75" customHeight="1" x14ac:dyDescent="0.3">
      <c r="B934" s="6"/>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row>
    <row r="935" spans="2:40" ht="12.75" customHeight="1" x14ac:dyDescent="0.3">
      <c r="B935" s="6"/>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row>
    <row r="936" spans="2:40" ht="12.75" customHeight="1" x14ac:dyDescent="0.3">
      <c r="B936" s="6"/>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row>
    <row r="937" spans="2:40" ht="12.75" customHeight="1" x14ac:dyDescent="0.3">
      <c r="B937" s="6"/>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row>
    <row r="938" spans="2:40" ht="12.75" customHeight="1" x14ac:dyDescent="0.3">
      <c r="B938" s="6"/>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row>
    <row r="939" spans="2:40" ht="12.75" customHeight="1" x14ac:dyDescent="0.3">
      <c r="B939" s="6"/>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row>
    <row r="940" spans="2:40" ht="12.75" customHeight="1" x14ac:dyDescent="0.3">
      <c r="B940" s="6"/>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row>
    <row r="941" spans="2:40" ht="12.75" customHeight="1" x14ac:dyDescent="0.3">
      <c r="B941" s="6"/>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row>
    <row r="942" spans="2:40" ht="12.75" customHeight="1" x14ac:dyDescent="0.3">
      <c r="B942" s="6"/>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row>
    <row r="943" spans="2:40" ht="12.75" customHeight="1" x14ac:dyDescent="0.3">
      <c r="B943" s="6"/>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row>
    <row r="944" spans="2:40" ht="12.75" customHeight="1" x14ac:dyDescent="0.3">
      <c r="B944" s="6"/>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row>
    <row r="945" spans="2:40" ht="12.75" customHeight="1" x14ac:dyDescent="0.3">
      <c r="B945" s="6"/>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row>
    <row r="946" spans="2:40" ht="12.75" customHeight="1" x14ac:dyDescent="0.3">
      <c r="B946" s="6"/>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row>
    <row r="947" spans="2:40" ht="12.75" customHeight="1" x14ac:dyDescent="0.3">
      <c r="B947" s="6"/>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row>
    <row r="948" spans="2:40" ht="12.75" customHeight="1" x14ac:dyDescent="0.3">
      <c r="B948" s="6"/>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row>
    <row r="949" spans="2:40" ht="12.75" customHeight="1" x14ac:dyDescent="0.3">
      <c r="B949" s="6"/>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row>
    <row r="950" spans="2:40" ht="12.75" customHeight="1" x14ac:dyDescent="0.3">
      <c r="B950" s="6"/>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row>
    <row r="951" spans="2:40" ht="12.75" customHeight="1" x14ac:dyDescent="0.3">
      <c r="B951" s="6"/>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row>
    <row r="952" spans="2:40" ht="12.75" customHeight="1" x14ac:dyDescent="0.3">
      <c r="B952" s="6"/>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row>
    <row r="953" spans="2:40" ht="12.75" customHeight="1" x14ac:dyDescent="0.3">
      <c r="B953" s="6"/>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row>
    <row r="954" spans="2:40" ht="12.75" customHeight="1" x14ac:dyDescent="0.3">
      <c r="B954" s="6"/>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row>
    <row r="955" spans="2:40" ht="12.75" customHeight="1" x14ac:dyDescent="0.3">
      <c r="B955" s="6"/>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row>
    <row r="956" spans="2:40" ht="12.75" customHeight="1" x14ac:dyDescent="0.3">
      <c r="B956" s="6"/>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row>
    <row r="957" spans="2:40" ht="12.75" customHeight="1" x14ac:dyDescent="0.3">
      <c r="B957" s="6"/>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row>
    <row r="958" spans="2:40" ht="12.75" customHeight="1" x14ac:dyDescent="0.3">
      <c r="B958" s="6"/>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row>
    <row r="959" spans="2:40" ht="12.75" customHeight="1" x14ac:dyDescent="0.3">
      <c r="B959" s="6"/>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row>
    <row r="960" spans="2:40" ht="12.75" customHeight="1" x14ac:dyDescent="0.3">
      <c r="B960" s="6"/>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row>
    <row r="961" spans="2:40" ht="12.75" customHeight="1" x14ac:dyDescent="0.3">
      <c r="B961" s="6"/>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row>
    <row r="962" spans="2:40" ht="12.75" customHeight="1" x14ac:dyDescent="0.3">
      <c r="B962" s="6"/>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row>
    <row r="963" spans="2:40" ht="12.75" customHeight="1" x14ac:dyDescent="0.3">
      <c r="B963" s="6"/>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row>
    <row r="964" spans="2:40" ht="12.75" customHeight="1" x14ac:dyDescent="0.3">
      <c r="B964" s="6"/>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row>
    <row r="965" spans="2:40" ht="12.75" customHeight="1" x14ac:dyDescent="0.3">
      <c r="B965" s="6"/>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row>
    <row r="966" spans="2:40" ht="12.75" customHeight="1" x14ac:dyDescent="0.3">
      <c r="B966" s="6"/>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row>
    <row r="967" spans="2:40" ht="12.75" customHeight="1" x14ac:dyDescent="0.3">
      <c r="B967" s="6"/>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row>
    <row r="968" spans="2:40" ht="12.75" customHeight="1" x14ac:dyDescent="0.3">
      <c r="B968" s="6"/>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row>
    <row r="969" spans="2:40" ht="12.75" customHeight="1" x14ac:dyDescent="0.3">
      <c r="B969" s="6"/>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row>
    <row r="970" spans="2:40" ht="12.75" customHeight="1" x14ac:dyDescent="0.3">
      <c r="B970" s="6"/>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row>
    <row r="971" spans="2:40" ht="12.75" customHeight="1" x14ac:dyDescent="0.3">
      <c r="B971" s="6"/>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row>
    <row r="972" spans="2:40" ht="12.75" customHeight="1" x14ac:dyDescent="0.3">
      <c r="B972" s="6"/>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row>
    <row r="973" spans="2:40" ht="12.75" customHeight="1" x14ac:dyDescent="0.3">
      <c r="B973" s="6"/>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row>
    <row r="974" spans="2:40" ht="12.75" customHeight="1" x14ac:dyDescent="0.3">
      <c r="B974" s="6"/>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row>
    <row r="975" spans="2:40" ht="12.75" customHeight="1" x14ac:dyDescent="0.3">
      <c r="B975" s="6"/>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row>
    <row r="976" spans="2:40" ht="12.75" customHeight="1" x14ac:dyDescent="0.3">
      <c r="B976" s="6"/>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row>
    <row r="977" spans="2:40" ht="12.75" customHeight="1" x14ac:dyDescent="0.3">
      <c r="B977" s="6"/>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row>
    <row r="978" spans="2:40" ht="12.75" customHeight="1" x14ac:dyDescent="0.3">
      <c r="B978" s="6"/>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row>
    <row r="979" spans="2:40" ht="12.75" customHeight="1" x14ac:dyDescent="0.3">
      <c r="B979" s="6"/>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row>
    <row r="980" spans="2:40" ht="12.75" customHeight="1" x14ac:dyDescent="0.3">
      <c r="B980" s="6"/>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row>
    <row r="981" spans="2:40" ht="12.75" customHeight="1" x14ac:dyDescent="0.3">
      <c r="B981" s="6"/>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row>
    <row r="982" spans="2:40" ht="12.75" customHeight="1" x14ac:dyDescent="0.3">
      <c r="B982" s="6"/>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row>
    <row r="983" spans="2:40" ht="12.75" customHeight="1" x14ac:dyDescent="0.3">
      <c r="B983" s="6"/>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row>
    <row r="984" spans="2:40" ht="12.75" customHeight="1" x14ac:dyDescent="0.3">
      <c r="B984" s="6"/>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row>
    <row r="985" spans="2:40" ht="12.75" customHeight="1" x14ac:dyDescent="0.3">
      <c r="B985" s="6"/>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row>
    <row r="986" spans="2:40" ht="12.75" customHeight="1" x14ac:dyDescent="0.3">
      <c r="B986" s="6"/>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row>
    <row r="987" spans="2:40" ht="12.75" customHeight="1" x14ac:dyDescent="0.3">
      <c r="B987" s="6"/>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row>
    <row r="988" spans="2:40" ht="12.75" customHeight="1" x14ac:dyDescent="0.3">
      <c r="B988" s="6"/>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row>
    <row r="989" spans="2:40" ht="12.75" customHeight="1" x14ac:dyDescent="0.3">
      <c r="B989" s="6"/>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row>
    <row r="990" spans="2:40" ht="12.75" customHeight="1" x14ac:dyDescent="0.3">
      <c r="B990" s="6"/>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row>
    <row r="991" spans="2:40" ht="12.75" customHeight="1" x14ac:dyDescent="0.3">
      <c r="B991" s="6"/>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row>
    <row r="992" spans="2:40" ht="12.75" customHeight="1" x14ac:dyDescent="0.3">
      <c r="B992" s="6"/>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row>
    <row r="993" spans="2:40" ht="12.75" customHeight="1" x14ac:dyDescent="0.3">
      <c r="B993" s="6"/>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row>
    <row r="994" spans="2:40" ht="12.75" customHeight="1" x14ac:dyDescent="0.3">
      <c r="B994" s="6"/>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row>
    <row r="995" spans="2:40" ht="12.75" customHeight="1" x14ac:dyDescent="0.3">
      <c r="B995" s="6"/>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row>
    <row r="996" spans="2:40" ht="12.75" customHeight="1" x14ac:dyDescent="0.3">
      <c r="B996" s="6"/>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row>
    <row r="997" spans="2:40" ht="12.75" customHeight="1" x14ac:dyDescent="0.3">
      <c r="B997" s="6"/>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row>
    <row r="998" spans="2:40" ht="12.75" customHeight="1" x14ac:dyDescent="0.3">
      <c r="B998" s="6"/>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row>
    <row r="999" spans="2:40" ht="12.75" customHeight="1" x14ac:dyDescent="0.3">
      <c r="B999" s="6"/>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row>
    <row r="1000" spans="2:40" ht="12.75" customHeight="1" x14ac:dyDescent="0.3">
      <c r="B1000" s="6"/>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row>
  </sheetData>
  <mergeCells count="217">
    <mergeCell ref="H76:I76"/>
    <mergeCell ref="H77:I77"/>
    <mergeCell ref="H78:I78"/>
    <mergeCell ref="H79:I79"/>
    <mergeCell ref="H67:I67"/>
    <mergeCell ref="H68:I68"/>
    <mergeCell ref="H69:I69"/>
    <mergeCell ref="H70:I70"/>
    <mergeCell ref="H71:I71"/>
    <mergeCell ref="H72:I72"/>
    <mergeCell ref="H73:I73"/>
    <mergeCell ref="H74:I74"/>
    <mergeCell ref="H75:I75"/>
    <mergeCell ref="H58:I58"/>
    <mergeCell ref="H59:I59"/>
    <mergeCell ref="H60:I60"/>
    <mergeCell ref="H61:I61"/>
    <mergeCell ref="H62:I62"/>
    <mergeCell ref="H63:I63"/>
    <mergeCell ref="H64:I64"/>
    <mergeCell ref="H65:I65"/>
    <mergeCell ref="H66:I66"/>
    <mergeCell ref="H49:I49"/>
    <mergeCell ref="H50:I50"/>
    <mergeCell ref="H51:I51"/>
    <mergeCell ref="H52:I52"/>
    <mergeCell ref="H53:I53"/>
    <mergeCell ref="H54:I54"/>
    <mergeCell ref="H55:I55"/>
    <mergeCell ref="H56:I56"/>
    <mergeCell ref="H57:I57"/>
    <mergeCell ref="H40:I40"/>
    <mergeCell ref="H41:I41"/>
    <mergeCell ref="H42:I42"/>
    <mergeCell ref="H43:I43"/>
    <mergeCell ref="H44:I44"/>
    <mergeCell ref="H45:I45"/>
    <mergeCell ref="H46:I46"/>
    <mergeCell ref="H47:I47"/>
    <mergeCell ref="H48:I48"/>
    <mergeCell ref="H31:I31"/>
    <mergeCell ref="H32:I32"/>
    <mergeCell ref="H33:I33"/>
    <mergeCell ref="H34:I34"/>
    <mergeCell ref="H35:I35"/>
    <mergeCell ref="H36:I36"/>
    <mergeCell ref="H37:I37"/>
    <mergeCell ref="H38:I38"/>
    <mergeCell ref="H39:I39"/>
    <mergeCell ref="H98:I98"/>
    <mergeCell ref="H99:I99"/>
    <mergeCell ref="H100:I100"/>
    <mergeCell ref="H108:I108"/>
    <mergeCell ref="H109:I109"/>
    <mergeCell ref="H101:I101"/>
    <mergeCell ref="H102:I102"/>
    <mergeCell ref="H103:I103"/>
    <mergeCell ref="H104:I104"/>
    <mergeCell ref="H105:I105"/>
    <mergeCell ref="H106:I106"/>
    <mergeCell ref="H107:I107"/>
    <mergeCell ref="H89:I89"/>
    <mergeCell ref="H90:I90"/>
    <mergeCell ref="H91:I91"/>
    <mergeCell ref="H92:I92"/>
    <mergeCell ref="H93:I93"/>
    <mergeCell ref="H94:I94"/>
    <mergeCell ref="H95:I95"/>
    <mergeCell ref="H96:I96"/>
    <mergeCell ref="H97:I97"/>
    <mergeCell ref="H80:I80"/>
    <mergeCell ref="H81:I81"/>
    <mergeCell ref="H82:I82"/>
    <mergeCell ref="H83:I83"/>
    <mergeCell ref="H84:I84"/>
    <mergeCell ref="H85:I85"/>
    <mergeCell ref="H86:I86"/>
    <mergeCell ref="H87:I87"/>
    <mergeCell ref="H88:I88"/>
    <mergeCell ref="D58:E58"/>
    <mergeCell ref="D59:E59"/>
    <mergeCell ref="D60:E60"/>
    <mergeCell ref="D61:E61"/>
    <mergeCell ref="D62:E62"/>
    <mergeCell ref="D63:E63"/>
    <mergeCell ref="D64:E64"/>
    <mergeCell ref="D65:E65"/>
    <mergeCell ref="D66:E66"/>
    <mergeCell ref="D49:E49"/>
    <mergeCell ref="D50:E50"/>
    <mergeCell ref="D51:E51"/>
    <mergeCell ref="D52:E52"/>
    <mergeCell ref="D53:E53"/>
    <mergeCell ref="D54:E54"/>
    <mergeCell ref="D55:E55"/>
    <mergeCell ref="D56:E56"/>
    <mergeCell ref="D57:E57"/>
    <mergeCell ref="D40:E40"/>
    <mergeCell ref="D41:E41"/>
    <mergeCell ref="D42:E42"/>
    <mergeCell ref="D43:E43"/>
    <mergeCell ref="D44:E44"/>
    <mergeCell ref="D45:E45"/>
    <mergeCell ref="D46:E46"/>
    <mergeCell ref="D47:E47"/>
    <mergeCell ref="D48:E48"/>
    <mergeCell ref="D104:E104"/>
    <mergeCell ref="D105:E105"/>
    <mergeCell ref="D106:E106"/>
    <mergeCell ref="D107:E107"/>
    <mergeCell ref="D108:E108"/>
    <mergeCell ref="D109:E109"/>
    <mergeCell ref="D95:E95"/>
    <mergeCell ref="D96:E96"/>
    <mergeCell ref="D97:E97"/>
    <mergeCell ref="D98:E98"/>
    <mergeCell ref="D99:E99"/>
    <mergeCell ref="D100:E100"/>
    <mergeCell ref="D101:E101"/>
    <mergeCell ref="D88:E88"/>
    <mergeCell ref="D89:E89"/>
    <mergeCell ref="D90:E90"/>
    <mergeCell ref="D91:E91"/>
    <mergeCell ref="D92:E92"/>
    <mergeCell ref="D93:E93"/>
    <mergeCell ref="D94:E94"/>
    <mergeCell ref="D102:E102"/>
    <mergeCell ref="D103:E103"/>
    <mergeCell ref="D79:E79"/>
    <mergeCell ref="D80:E80"/>
    <mergeCell ref="D81:E81"/>
    <mergeCell ref="D82:E82"/>
    <mergeCell ref="D83:E83"/>
    <mergeCell ref="D84:E84"/>
    <mergeCell ref="D85:E85"/>
    <mergeCell ref="D86:E86"/>
    <mergeCell ref="D87:E87"/>
    <mergeCell ref="D70:E70"/>
    <mergeCell ref="D71:E71"/>
    <mergeCell ref="D72:E72"/>
    <mergeCell ref="D73:E73"/>
    <mergeCell ref="D74:E74"/>
    <mergeCell ref="D75:E75"/>
    <mergeCell ref="D76:E76"/>
    <mergeCell ref="D77:E77"/>
    <mergeCell ref="D78:E78"/>
    <mergeCell ref="H25:I25"/>
    <mergeCell ref="H26:I26"/>
    <mergeCell ref="H27:I27"/>
    <mergeCell ref="H28:I28"/>
    <mergeCell ref="H29:I29"/>
    <mergeCell ref="H30:I30"/>
    <mergeCell ref="D67:E67"/>
    <mergeCell ref="D68:E68"/>
    <mergeCell ref="D69:E69"/>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17:E17"/>
    <mergeCell ref="H17:I17"/>
    <mergeCell ref="H18:I18"/>
    <mergeCell ref="H19:I19"/>
    <mergeCell ref="H20:I20"/>
    <mergeCell ref="H21:I21"/>
    <mergeCell ref="H22:I22"/>
    <mergeCell ref="H23:I23"/>
    <mergeCell ref="H24:I24"/>
    <mergeCell ref="D18:E18"/>
    <mergeCell ref="D19:E19"/>
    <mergeCell ref="D20:E20"/>
    <mergeCell ref="D21:E21"/>
    <mergeCell ref="D22:E22"/>
    <mergeCell ref="D23:E23"/>
    <mergeCell ref="D24:E24"/>
    <mergeCell ref="H14:I14"/>
    <mergeCell ref="H15:I15"/>
    <mergeCell ref="H16:I16"/>
    <mergeCell ref="D11:E11"/>
    <mergeCell ref="D12:E12"/>
    <mergeCell ref="D13:E13"/>
    <mergeCell ref="D14:E14"/>
    <mergeCell ref="D15:E15"/>
    <mergeCell ref="D16:E16"/>
    <mergeCell ref="L12:M12"/>
    <mergeCell ref="L13:M13"/>
    <mergeCell ref="D8:E8"/>
    <mergeCell ref="H8:I8"/>
    <mergeCell ref="L8:M8"/>
    <mergeCell ref="D9:E9"/>
    <mergeCell ref="H9:I9"/>
    <mergeCell ref="D10:E10"/>
    <mergeCell ref="L11:M11"/>
    <mergeCell ref="H10:I10"/>
    <mergeCell ref="H11:I11"/>
    <mergeCell ref="H12:I12"/>
    <mergeCell ref="H13:I13"/>
    <mergeCell ref="B2:M3"/>
    <mergeCell ref="B4:M4"/>
    <mergeCell ref="N4:R4"/>
    <mergeCell ref="B5:M6"/>
    <mergeCell ref="B7:I7"/>
    <mergeCell ref="K7:M7"/>
    <mergeCell ref="O7:T7"/>
    <mergeCell ref="L9:M9"/>
    <mergeCell ref="L10:M10"/>
  </mergeCells>
  <dataValidations count="1">
    <dataValidation type="list" allowBlank="1" showInputMessage="1" prompt="Click and enter a value from range" sqref="C9:C109" xr:uid="{00000000-0002-0000-0800-000000000000}">
      <formula1>$O$9:$O$12</formula1>
    </dataValidation>
  </dataValidations>
  <hyperlinks>
    <hyperlink ref="B1" location="Welcome!A1" display="Welcome" xr:uid="{00000000-0004-0000-0800-000000000000}"/>
    <hyperlink ref="C1" location="Dashboard!A1" display="Dashboard" xr:uid="{00000000-0004-0000-0800-000001000000}"/>
    <hyperlink ref="D1" location="Instructions!A1" display="Instructions" xr:uid="{00000000-0004-0000-0800-000002000000}"/>
    <hyperlink ref="E1" location="Project!A1" display="Project" xr:uid="{00000000-0004-0000-0800-000003000000}"/>
    <hyperlink ref="F1" location="Materials!A1" display="Materials" xr:uid="{00000000-0004-0000-0800-000004000000}"/>
    <hyperlink ref="G1" location="Labour!A1" display="Labour" xr:uid="{00000000-0004-0000-0800-000005000000}"/>
    <hyperlink ref="H1" location="Equipment!A1" display="Equipment" xr:uid="{00000000-0004-0000-0800-000006000000}"/>
    <hyperlink ref="I1" location="Overheads!A1" display="Overheads" xr:uid="{00000000-0004-0000-0800-000007000000}"/>
    <hyperlink ref="J1" location="'Risk &amp; Cont'!A1" display="Risk &amp; Cont" xr:uid="{00000000-0004-0000-0800-000008000000}"/>
    <hyperlink ref="K1" location="Money!A1" display="Money" xr:uid="{00000000-0004-0000-0800-000009000000}"/>
    <hyperlink ref="L1" location="Proposal!A1" display="Proposal" xr:uid="{00000000-0004-0000-0800-00000A000000}"/>
    <hyperlink ref="M1" location="Settings!A1" display="Settings" xr:uid="{00000000-0004-0000-0800-00000B000000}"/>
  </hyperlinks>
  <pageMargins left="0.75" right="0.75" top="1" bottom="1"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Welcome</vt:lpstr>
      <vt:lpstr>Instructions</vt:lpstr>
      <vt:lpstr>Dashboard</vt:lpstr>
      <vt:lpstr>Project</vt:lpstr>
      <vt:lpstr>Materials</vt:lpstr>
      <vt:lpstr>Labour</vt:lpstr>
      <vt:lpstr>Equipment</vt:lpstr>
      <vt:lpstr>Overheads</vt:lpstr>
      <vt:lpstr>Risk &amp; Cont</vt:lpstr>
      <vt:lpstr>Money</vt:lpstr>
      <vt:lpstr>Proposal</vt:lpstr>
      <vt:lpstr>Settings</vt:lpstr>
      <vt:lpstr>MatCat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Marc Soffer</cp:lastModifiedBy>
  <dcterms:modified xsi:type="dcterms:W3CDTF">2025-06-20T15:51:44Z</dcterms:modified>
</cp:coreProperties>
</file>